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80" windowHeight="8040"/>
  </bookViews>
  <sheets>
    <sheet name="DAMAN" sheetId="1" r:id="rId1"/>
    <sheet name="SILVASSA" sheetId="5" r:id="rId2"/>
    <sheet name="BOISAR" sheetId="22" r:id="rId3"/>
    <sheet name="NASHIK RSC" sheetId="23" r:id="rId4"/>
    <sheet name="SOLAN" sheetId="17" r:id="rId5"/>
    <sheet name="EX-VASAI DEPOT" sheetId="20" r:id="rId6"/>
    <sheet name="PLANT WASTE" sheetId="21" r:id="rId7"/>
    <sheet name="T&amp;C" sheetId="14" r:id="rId8"/>
  </sheets>
  <definedNames>
    <definedName name="_xlnm.Print_Area" localSheetId="2">BOISAR!$A$1:$N$69</definedName>
    <definedName name="_xlnm.Print_Area" localSheetId="0">DAMAN!$A$1:$N$70</definedName>
    <definedName name="_xlnm.Print_Area" localSheetId="3">'NASHIK RSC'!$A$1:$R$91</definedName>
    <definedName name="_xlnm.Print_Area" localSheetId="1">SILVASSA!$A$1:$N$68</definedName>
    <definedName name="_xlnm.Print_Area" localSheetId="4">SOLAN!$A$1:$N$69</definedName>
  </definedNames>
  <calcPr calcId="124519"/>
</workbook>
</file>

<file path=xl/calcChain.xml><?xml version="1.0" encoding="utf-8"?>
<calcChain xmlns="http://schemas.openxmlformats.org/spreadsheetml/2006/main">
  <c r="G69" i="17"/>
  <c r="I69" s="1"/>
  <c r="J69" s="1"/>
  <c r="G68"/>
  <c r="I68"/>
  <c r="J68" s="1"/>
  <c r="G67"/>
  <c r="I67" s="1"/>
  <c r="J67" s="1"/>
  <c r="G66"/>
  <c r="I66"/>
  <c r="J66" s="1"/>
  <c r="G65"/>
  <c r="I65" s="1"/>
  <c r="J65" s="1"/>
  <c r="G64"/>
  <c r="I64"/>
  <c r="J64" s="1"/>
  <c r="G63"/>
  <c r="I63" s="1"/>
  <c r="J63" s="1"/>
  <c r="G62"/>
  <c r="I62"/>
  <c r="J62" s="1"/>
  <c r="K62" s="1"/>
  <c r="G61"/>
  <c r="I61" s="1"/>
  <c r="J61" s="1"/>
  <c r="K61" s="1"/>
  <c r="G60"/>
  <c r="I60"/>
  <c r="J60" s="1"/>
  <c r="F69" i="23"/>
  <c r="G69" s="1"/>
  <c r="F68"/>
  <c r="G68" s="1"/>
  <c r="F67"/>
  <c r="G67" s="1"/>
  <c r="F66"/>
  <c r="G66" s="1"/>
  <c r="F65"/>
  <c r="G65" s="1"/>
  <c r="F64"/>
  <c r="G64" s="1"/>
  <c r="F63"/>
  <c r="G63" s="1"/>
  <c r="F62"/>
  <c r="G62" s="1"/>
  <c r="F61"/>
  <c r="G61" s="1"/>
  <c r="F60"/>
  <c r="G60" s="1"/>
  <c r="F56"/>
  <c r="G56" s="1"/>
  <c r="F55"/>
  <c r="G55" s="1"/>
  <c r="F54"/>
  <c r="G54" s="1"/>
  <c r="F53"/>
  <c r="G53" s="1"/>
  <c r="F52"/>
  <c r="G52" s="1"/>
  <c r="F51"/>
  <c r="G51" s="1"/>
  <c r="F50"/>
  <c r="G50" s="1"/>
  <c r="F49"/>
  <c r="G49" s="1"/>
  <c r="F48"/>
  <c r="G48" s="1"/>
  <c r="F47"/>
  <c r="G47" s="1"/>
  <c r="F46"/>
  <c r="G46" s="1"/>
  <c r="F45"/>
  <c r="G45" s="1"/>
  <c r="F44"/>
  <c r="G44" s="1"/>
  <c r="F43"/>
  <c r="G43" s="1"/>
  <c r="F42"/>
  <c r="G42" s="1"/>
  <c r="F41"/>
  <c r="G41" s="1"/>
  <c r="F40"/>
  <c r="G40" s="1"/>
  <c r="F39"/>
  <c r="G39" s="1"/>
  <c r="F38"/>
  <c r="G38" s="1"/>
  <c r="F37"/>
  <c r="G37" s="1"/>
  <c r="F36"/>
  <c r="G36" s="1"/>
  <c r="F35"/>
  <c r="G35" s="1"/>
  <c r="F34"/>
  <c r="G34" s="1"/>
  <c r="F33"/>
  <c r="G33" s="1"/>
  <c r="F29"/>
  <c r="G29" s="1"/>
  <c r="F28"/>
  <c r="G28" s="1"/>
  <c r="F27"/>
  <c r="G27" s="1"/>
  <c r="F26"/>
  <c r="G26" s="1"/>
  <c r="F25"/>
  <c r="G25" s="1"/>
  <c r="F24"/>
  <c r="G24" s="1"/>
  <c r="F23"/>
  <c r="G23" s="1"/>
  <c r="F22"/>
  <c r="G22" s="1"/>
  <c r="F21"/>
  <c r="G21" s="1"/>
  <c r="F20"/>
  <c r="G20" s="1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68" i="20"/>
  <c r="G68" s="1"/>
  <c r="H68" s="1"/>
  <c r="F67"/>
  <c r="G67"/>
  <c r="H67" s="1"/>
  <c r="F66"/>
  <c r="G66" s="1"/>
  <c r="H66" s="1"/>
  <c r="F65"/>
  <c r="G65"/>
  <c r="H65" s="1"/>
  <c r="F64"/>
  <c r="G64" s="1"/>
  <c r="H64" s="1"/>
  <c r="F63"/>
  <c r="G63"/>
  <c r="H63" s="1"/>
  <c r="F62"/>
  <c r="G62" s="1"/>
  <c r="H62" s="1"/>
  <c r="F61"/>
  <c r="G61"/>
  <c r="H61" s="1"/>
  <c r="F60"/>
  <c r="G60" s="1"/>
  <c r="H60" s="1"/>
  <c r="F59"/>
  <c r="G59"/>
  <c r="H59" s="1"/>
  <c r="F55"/>
  <c r="G55" s="1"/>
  <c r="H55" s="1"/>
  <c r="F54"/>
  <c r="G54"/>
  <c r="H54" s="1"/>
  <c r="F53"/>
  <c r="G53" s="1"/>
  <c r="H53" s="1"/>
  <c r="F52"/>
  <c r="G52"/>
  <c r="H52" s="1"/>
  <c r="F51"/>
  <c r="G51" s="1"/>
  <c r="H51" s="1"/>
  <c r="F50"/>
  <c r="G50"/>
  <c r="H50" s="1"/>
  <c r="F49"/>
  <c r="G49" s="1"/>
  <c r="H49" s="1"/>
  <c r="F48"/>
  <c r="G48"/>
  <c r="H48" s="1"/>
  <c r="F47"/>
  <c r="G47" s="1"/>
  <c r="H47" s="1"/>
  <c r="F46"/>
  <c r="G46"/>
  <c r="H46" s="1"/>
  <c r="F45"/>
  <c r="G45" s="1"/>
  <c r="H45" s="1"/>
  <c r="F44"/>
  <c r="G44"/>
  <c r="H44" s="1"/>
  <c r="F43"/>
  <c r="G43" s="1"/>
  <c r="H43" s="1"/>
  <c r="F42"/>
  <c r="G42"/>
  <c r="H42" s="1"/>
  <c r="F41"/>
  <c r="G41" s="1"/>
  <c r="H41" s="1"/>
  <c r="F40"/>
  <c r="G40"/>
  <c r="H40" s="1"/>
  <c r="F39"/>
  <c r="G39" s="1"/>
  <c r="H39" s="1"/>
  <c r="F38"/>
  <c r="G38"/>
  <c r="H38" s="1"/>
  <c r="F37"/>
  <c r="G37" s="1"/>
  <c r="H37" s="1"/>
  <c r="F36"/>
  <c r="G36"/>
  <c r="H36" s="1"/>
  <c r="F35"/>
  <c r="G35" s="1"/>
  <c r="H35" s="1"/>
  <c r="F34"/>
  <c r="G34"/>
  <c r="H34" s="1"/>
  <c r="F33"/>
  <c r="G33" s="1"/>
  <c r="H33" s="1"/>
  <c r="F32"/>
  <c r="G32"/>
  <c r="H32" s="1"/>
  <c r="F28"/>
  <c r="G28" s="1"/>
  <c r="H28" s="1"/>
  <c r="F27"/>
  <c r="G27"/>
  <c r="H27" s="1"/>
  <c r="F26"/>
  <c r="G26" s="1"/>
  <c r="H26" s="1"/>
  <c r="F25"/>
  <c r="G25"/>
  <c r="H25" s="1"/>
  <c r="F24"/>
  <c r="G24" s="1"/>
  <c r="H24" s="1"/>
  <c r="F23"/>
  <c r="G23"/>
  <c r="H23" s="1"/>
  <c r="F22"/>
  <c r="G22" s="1"/>
  <c r="H22" s="1"/>
  <c r="F21"/>
  <c r="G21"/>
  <c r="H21" s="1"/>
  <c r="F20"/>
  <c r="G20" s="1"/>
  <c r="H20" s="1"/>
  <c r="F19"/>
  <c r="G19"/>
  <c r="H19" s="1"/>
  <c r="F18"/>
  <c r="G18" s="1"/>
  <c r="H18" s="1"/>
  <c r="F17"/>
  <c r="G17"/>
  <c r="H17" s="1"/>
  <c r="F16"/>
  <c r="G16" s="1"/>
  <c r="H16" s="1"/>
  <c r="F15"/>
  <c r="G15"/>
  <c r="H15" s="1"/>
  <c r="F14"/>
  <c r="G14" s="1"/>
  <c r="H14" s="1"/>
  <c r="F13"/>
  <c r="G13"/>
  <c r="H13" s="1"/>
  <c r="F12"/>
  <c r="G12" s="1"/>
  <c r="H12" s="1"/>
  <c r="F11"/>
  <c r="G11"/>
  <c r="H11" s="1"/>
  <c r="G62" i="22"/>
  <c r="I62"/>
  <c r="J62" s="1"/>
  <c r="K62" s="1"/>
  <c r="G61" i="5"/>
  <c r="I61"/>
  <c r="J61" s="1"/>
  <c r="K61" s="1"/>
  <c r="G62" i="1"/>
  <c r="I62"/>
  <c r="J62" s="1"/>
  <c r="K62" s="1"/>
  <c r="G23" i="17"/>
  <c r="I23"/>
  <c r="J23" s="1"/>
  <c r="K23" s="1"/>
  <c r="G23" i="22"/>
  <c r="I23"/>
  <c r="J23" s="1"/>
  <c r="K23" s="1"/>
  <c r="G22" i="5"/>
  <c r="I22"/>
  <c r="J22" s="1"/>
  <c r="K22" s="1"/>
  <c r="G23" i="1"/>
  <c r="I23"/>
  <c r="J23" s="1"/>
  <c r="K23" s="1"/>
  <c r="G44" i="17"/>
  <c r="I44"/>
  <c r="J44" s="1"/>
  <c r="K44" s="1"/>
  <c r="G44" i="22"/>
  <c r="I44"/>
  <c r="J44" s="1"/>
  <c r="K44" s="1"/>
  <c r="G43" i="5"/>
  <c r="I43"/>
  <c r="J43" s="1"/>
  <c r="K43" s="1"/>
  <c r="G44" i="1"/>
  <c r="I44"/>
  <c r="J44" s="1"/>
  <c r="K44" s="1"/>
  <c r="G50" i="17"/>
  <c r="I50"/>
  <c r="J50" s="1"/>
  <c r="K50" s="1"/>
  <c r="G50" i="22"/>
  <c r="I50"/>
  <c r="J50" s="1"/>
  <c r="K50" s="1"/>
  <c r="G49" i="5"/>
  <c r="I49"/>
  <c r="J49" s="1"/>
  <c r="K49" s="1"/>
  <c r="G50" i="1"/>
  <c r="I50"/>
  <c r="J50" s="1"/>
  <c r="K50" s="1"/>
  <c r="G12"/>
  <c r="I12"/>
  <c r="J12" s="1"/>
  <c r="G13" i="22"/>
  <c r="I13" s="1"/>
  <c r="J13" s="1"/>
  <c r="K13" s="1"/>
  <c r="G63"/>
  <c r="I63"/>
  <c r="J63" s="1"/>
  <c r="K63" s="1"/>
  <c r="G56" i="17"/>
  <c r="G55"/>
  <c r="G54"/>
  <c r="G53"/>
  <c r="G52"/>
  <c r="G51"/>
  <c r="G49"/>
  <c r="G48"/>
  <c r="G47"/>
  <c r="G46"/>
  <c r="G45"/>
  <c r="G43"/>
  <c r="G42"/>
  <c r="G41"/>
  <c r="G40"/>
  <c r="G39"/>
  <c r="G38"/>
  <c r="G37"/>
  <c r="G36"/>
  <c r="G35"/>
  <c r="G34"/>
  <c r="G33"/>
  <c r="G29"/>
  <c r="G28"/>
  <c r="G27"/>
  <c r="G26"/>
  <c r="G25"/>
  <c r="G24"/>
  <c r="G22"/>
  <c r="G21"/>
  <c r="G20"/>
  <c r="G19"/>
  <c r="G18"/>
  <c r="G17"/>
  <c r="G16"/>
  <c r="G15"/>
  <c r="G14"/>
  <c r="G13"/>
  <c r="G12"/>
  <c r="G69" i="22"/>
  <c r="G68"/>
  <c r="G67"/>
  <c r="G66"/>
  <c r="G65"/>
  <c r="G64"/>
  <c r="G61"/>
  <c r="G60"/>
  <c r="G56"/>
  <c r="G55"/>
  <c r="G54"/>
  <c r="G53"/>
  <c r="G52"/>
  <c r="G51"/>
  <c r="G49"/>
  <c r="G48"/>
  <c r="G47"/>
  <c r="G46"/>
  <c r="G45"/>
  <c r="G43"/>
  <c r="G42"/>
  <c r="G41"/>
  <c r="G40"/>
  <c r="G39"/>
  <c r="G38"/>
  <c r="G37"/>
  <c r="G36"/>
  <c r="G35"/>
  <c r="G34"/>
  <c r="G33"/>
  <c r="G29"/>
  <c r="G28"/>
  <c r="G27"/>
  <c r="G26"/>
  <c r="G25"/>
  <c r="G24"/>
  <c r="G22"/>
  <c r="G21"/>
  <c r="G20"/>
  <c r="G19"/>
  <c r="G18"/>
  <c r="G17"/>
  <c r="G16"/>
  <c r="G15"/>
  <c r="G14"/>
  <c r="G12"/>
  <c r="G68" i="5"/>
  <c r="G67"/>
  <c r="G66"/>
  <c r="G65"/>
  <c r="G64"/>
  <c r="G63"/>
  <c r="G62"/>
  <c r="G60"/>
  <c r="G59"/>
  <c r="G55"/>
  <c r="G54"/>
  <c r="G53"/>
  <c r="G52"/>
  <c r="G51"/>
  <c r="G50"/>
  <c r="G48"/>
  <c r="G47"/>
  <c r="G46"/>
  <c r="G45"/>
  <c r="G44"/>
  <c r="G42"/>
  <c r="G41"/>
  <c r="G40"/>
  <c r="G39"/>
  <c r="G38"/>
  <c r="G37"/>
  <c r="G36"/>
  <c r="G35"/>
  <c r="G34"/>
  <c r="G33"/>
  <c r="G32"/>
  <c r="G28"/>
  <c r="G27"/>
  <c r="G26"/>
  <c r="G25"/>
  <c r="G24"/>
  <c r="G23"/>
  <c r="G21"/>
  <c r="G20"/>
  <c r="G19"/>
  <c r="G18"/>
  <c r="G17"/>
  <c r="G16"/>
  <c r="G15"/>
  <c r="G14"/>
  <c r="G13"/>
  <c r="G12"/>
  <c r="G11"/>
  <c r="G29" i="1"/>
  <c r="G28"/>
  <c r="G27"/>
  <c r="G26"/>
  <c r="G25"/>
  <c r="G24"/>
  <c r="G22"/>
  <c r="G21"/>
  <c r="G20"/>
  <c r="G19"/>
  <c r="G18"/>
  <c r="G17"/>
  <c r="G16"/>
  <c r="G15"/>
  <c r="G14"/>
  <c r="G13"/>
  <c r="G69"/>
  <c r="G68"/>
  <c r="G67"/>
  <c r="G66"/>
  <c r="G65"/>
  <c r="G64"/>
  <c r="G63"/>
  <c r="G61"/>
  <c r="G60"/>
  <c r="G56"/>
  <c r="G55"/>
  <c r="G54"/>
  <c r="G53"/>
  <c r="G52"/>
  <c r="G51"/>
  <c r="G49"/>
  <c r="G48"/>
  <c r="G47"/>
  <c r="G46"/>
  <c r="G45"/>
  <c r="G42"/>
  <c r="G41"/>
  <c r="G40"/>
  <c r="G39"/>
  <c r="G38"/>
  <c r="G37"/>
  <c r="G36"/>
  <c r="G35"/>
  <c r="G34"/>
  <c r="G33"/>
  <c r="G43"/>
  <c r="I37" i="17"/>
  <c r="J37" s="1"/>
  <c r="K37" s="1"/>
  <c r="I37" i="22"/>
  <c r="J37"/>
  <c r="K37" s="1"/>
  <c r="I36" i="5"/>
  <c r="J36" s="1"/>
  <c r="K36" s="1"/>
  <c r="I37" i="1"/>
  <c r="J37"/>
  <c r="K37" s="1"/>
  <c r="I35" i="17"/>
  <c r="J35" s="1"/>
  <c r="K35" s="1"/>
  <c r="I51"/>
  <c r="J51"/>
  <c r="K51" s="1"/>
  <c r="I51" i="22"/>
  <c r="J51" s="1"/>
  <c r="K51" s="1"/>
  <c r="I35"/>
  <c r="J35"/>
  <c r="K35" s="1"/>
  <c r="I34" i="5"/>
  <c r="J34" s="1"/>
  <c r="K34" s="1"/>
  <c r="I50"/>
  <c r="J50"/>
  <c r="K50" s="1"/>
  <c r="I51" i="1"/>
  <c r="J51" s="1"/>
  <c r="K51" s="1"/>
  <c r="I35"/>
  <c r="J35"/>
  <c r="K35" s="1"/>
  <c r="I34" i="17"/>
  <c r="J34" s="1"/>
  <c r="K34" s="1"/>
  <c r="I34" i="22"/>
  <c r="J34"/>
  <c r="K34" s="1"/>
  <c r="I33" i="5"/>
  <c r="J33" s="1"/>
  <c r="K33" s="1"/>
  <c r="I34" i="1"/>
  <c r="J34"/>
  <c r="K34" s="1"/>
  <c r="I22" i="17"/>
  <c r="J22" s="1"/>
  <c r="K22" s="1"/>
  <c r="I21" i="22"/>
  <c r="J21"/>
  <c r="K21" s="1"/>
  <c r="I22"/>
  <c r="J22" s="1"/>
  <c r="K22" s="1"/>
  <c r="I21" i="5"/>
  <c r="J21"/>
  <c r="K21" s="1"/>
  <c r="I22" i="1"/>
  <c r="J22" s="1"/>
  <c r="K22" s="1"/>
  <c r="I21" i="17"/>
  <c r="J21"/>
  <c r="K21" s="1"/>
  <c r="I20" i="5"/>
  <c r="J20" s="1"/>
  <c r="K20" s="1"/>
  <c r="I21" i="1"/>
  <c r="J21"/>
  <c r="K21" s="1"/>
  <c r="I26" i="17"/>
  <c r="J26" s="1"/>
  <c r="K26" s="1"/>
  <c r="I20"/>
  <c r="J20"/>
  <c r="K20" s="1"/>
  <c r="I26" i="22"/>
  <c r="J26" s="1"/>
  <c r="K26" s="1"/>
  <c r="I20"/>
  <c r="J20"/>
  <c r="K20" s="1"/>
  <c r="I25" i="5"/>
  <c r="J25" s="1"/>
  <c r="K25" s="1"/>
  <c r="I19"/>
  <c r="J19"/>
  <c r="K19" s="1"/>
  <c r="I26" i="1"/>
  <c r="J26" s="1"/>
  <c r="K26" s="1"/>
  <c r="I20"/>
  <c r="J20"/>
  <c r="K20" s="1"/>
  <c r="I27" i="17"/>
  <c r="J27" s="1"/>
  <c r="K27" s="1"/>
  <c r="I27" i="22"/>
  <c r="J27"/>
  <c r="K27" s="1"/>
  <c r="I26" i="5"/>
  <c r="J26" s="1"/>
  <c r="K26" s="1"/>
  <c r="I27" i="1"/>
  <c r="J27"/>
  <c r="K27" s="1"/>
  <c r="I12" i="22"/>
  <c r="J12" s="1"/>
  <c r="K12" s="1"/>
  <c r="I14"/>
  <c r="J14" s="1"/>
  <c r="K14" s="1"/>
  <c r="I15"/>
  <c r="J15"/>
  <c r="K15" s="1"/>
  <c r="I16"/>
  <c r="J16" s="1"/>
  <c r="K16" s="1"/>
  <c r="I17"/>
  <c r="J17"/>
  <c r="K17" s="1"/>
  <c r="I18"/>
  <c r="J18" s="1"/>
  <c r="K18" s="1"/>
  <c r="I19"/>
  <c r="J19"/>
  <c r="K19" s="1"/>
  <c r="I24"/>
  <c r="J24" s="1"/>
  <c r="K24" s="1"/>
  <c r="I25"/>
  <c r="J25"/>
  <c r="K25" s="1"/>
  <c r="I28"/>
  <c r="J28" s="1"/>
  <c r="K28" s="1"/>
  <c r="I29"/>
  <c r="J29"/>
  <c r="K29" s="1"/>
  <c r="I33"/>
  <c r="J33" s="1"/>
  <c r="K33" s="1"/>
  <c r="I36"/>
  <c r="J36"/>
  <c r="K36" s="1"/>
  <c r="I38"/>
  <c r="J38" s="1"/>
  <c r="K38" s="1"/>
  <c r="I39"/>
  <c r="J39"/>
  <c r="K39" s="1"/>
  <c r="I40"/>
  <c r="J40" s="1"/>
  <c r="K40" s="1"/>
  <c r="I41"/>
  <c r="J41"/>
  <c r="K41" s="1"/>
  <c r="I42"/>
  <c r="J42" s="1"/>
  <c r="K42" s="1"/>
  <c r="I43"/>
  <c r="J43"/>
  <c r="K43" s="1"/>
  <c r="I45"/>
  <c r="J45" s="1"/>
  <c r="K45" s="1"/>
  <c r="I46"/>
  <c r="J46"/>
  <c r="K46" s="1"/>
  <c r="I47"/>
  <c r="J47" s="1"/>
  <c r="K47" s="1"/>
  <c r="I48"/>
  <c r="J48"/>
  <c r="K48" s="1"/>
  <c r="I49"/>
  <c r="J49" s="1"/>
  <c r="K49" s="1"/>
  <c r="I52"/>
  <c r="J52"/>
  <c r="K52" s="1"/>
  <c r="I53"/>
  <c r="J53" s="1"/>
  <c r="K53" s="1"/>
  <c r="I54"/>
  <c r="J54"/>
  <c r="K54" s="1"/>
  <c r="I55"/>
  <c r="J55" s="1"/>
  <c r="K55" s="1"/>
  <c r="I56"/>
  <c r="J56"/>
  <c r="K56" s="1"/>
  <c r="I60"/>
  <c r="J60" s="1"/>
  <c r="K60" s="1"/>
  <c r="I61"/>
  <c r="J61"/>
  <c r="K61" s="1"/>
  <c r="I64"/>
  <c r="J64"/>
  <c r="K64" s="1"/>
  <c r="I65"/>
  <c r="J65" s="1"/>
  <c r="K65" s="1"/>
  <c r="I66"/>
  <c r="J66"/>
  <c r="K66" s="1"/>
  <c r="I67"/>
  <c r="J67" s="1"/>
  <c r="K67" s="1"/>
  <c r="I68"/>
  <c r="J68"/>
  <c r="K68" s="1"/>
  <c r="I69"/>
  <c r="J69" s="1"/>
  <c r="K69" s="1"/>
  <c r="I19" i="17"/>
  <c r="J19"/>
  <c r="K19" s="1"/>
  <c r="I18" i="5"/>
  <c r="J18" s="1"/>
  <c r="K18" s="1"/>
  <c r="I19" i="1"/>
  <c r="J19"/>
  <c r="K19" s="1"/>
  <c r="I45" i="17"/>
  <c r="J45" s="1"/>
  <c r="K45" s="1"/>
  <c r="I39"/>
  <c r="J39"/>
  <c r="K39" s="1"/>
  <c r="I40"/>
  <c r="J40" s="1"/>
  <c r="K40" s="1"/>
  <c r="I41"/>
  <c r="J41"/>
  <c r="K41" s="1"/>
  <c r="I42"/>
  <c r="J42" s="1"/>
  <c r="K42" s="1"/>
  <c r="I43"/>
  <c r="J43"/>
  <c r="K43" s="1"/>
  <c r="I46"/>
  <c r="J46" s="1"/>
  <c r="K46" s="1"/>
  <c r="I47"/>
  <c r="J47"/>
  <c r="K47" s="1"/>
  <c r="I48"/>
  <c r="J48" s="1"/>
  <c r="K48" s="1"/>
  <c r="I49"/>
  <c r="J49"/>
  <c r="K49" s="1"/>
  <c r="I44" i="5"/>
  <c r="J44" s="1"/>
  <c r="K44" s="1"/>
  <c r="I38"/>
  <c r="J38"/>
  <c r="K38" s="1"/>
  <c r="I39"/>
  <c r="J39" s="1"/>
  <c r="K39" s="1"/>
  <c r="I40"/>
  <c r="J40"/>
  <c r="K40" s="1"/>
  <c r="I41"/>
  <c r="J41" s="1"/>
  <c r="K41" s="1"/>
  <c r="I42"/>
  <c r="J42"/>
  <c r="K42" s="1"/>
  <c r="I45"/>
  <c r="J45" s="1"/>
  <c r="K45" s="1"/>
  <c r="I46"/>
  <c r="J46"/>
  <c r="K46" s="1"/>
  <c r="I47"/>
  <c r="J47" s="1"/>
  <c r="K47" s="1"/>
  <c r="I48"/>
  <c r="J48"/>
  <c r="K48" s="1"/>
  <c r="I45" i="1"/>
  <c r="J45" s="1"/>
  <c r="K45" s="1"/>
  <c r="I39"/>
  <c r="J39"/>
  <c r="K39" s="1"/>
  <c r="I40"/>
  <c r="J40" s="1"/>
  <c r="K40" s="1"/>
  <c r="I41"/>
  <c r="J41"/>
  <c r="K41" s="1"/>
  <c r="I42"/>
  <c r="J42" s="1"/>
  <c r="K42" s="1"/>
  <c r="I43"/>
  <c r="J43"/>
  <c r="K43" s="1"/>
  <c r="I46"/>
  <c r="J46" s="1"/>
  <c r="K46" s="1"/>
  <c r="I47"/>
  <c r="J47"/>
  <c r="K47" s="1"/>
  <c r="I48"/>
  <c r="J48" s="1"/>
  <c r="K48" s="1"/>
  <c r="I49"/>
  <c r="J49"/>
  <c r="K49" s="1"/>
  <c r="I60"/>
  <c r="J60" s="1"/>
  <c r="I25" i="17"/>
  <c r="J25" s="1"/>
  <c r="K25" s="1"/>
  <c r="I24" i="5"/>
  <c r="J24"/>
  <c r="K24" s="1"/>
  <c r="I25" i="1"/>
  <c r="J25" s="1"/>
  <c r="K25" s="1"/>
  <c r="I24" i="17"/>
  <c r="J24"/>
  <c r="K24" s="1"/>
  <c r="I23" i="5"/>
  <c r="J23" s="1"/>
  <c r="K23" s="1"/>
  <c r="I24" i="1"/>
  <c r="J24"/>
  <c r="K24" s="1"/>
  <c r="I60" i="5"/>
  <c r="J60" s="1"/>
  <c r="K60" s="1"/>
  <c r="I17"/>
  <c r="J17"/>
  <c r="K17" s="1"/>
  <c r="I61" i="1"/>
  <c r="J61" s="1"/>
  <c r="K61" s="1"/>
  <c r="I18"/>
  <c r="J18"/>
  <c r="K18" s="1"/>
  <c r="I18" i="17"/>
  <c r="J18"/>
  <c r="K18" s="1"/>
  <c r="K65"/>
  <c r="I64" i="5"/>
  <c r="J64"/>
  <c r="K64" s="1"/>
  <c r="I65" i="1"/>
  <c r="J65" s="1"/>
  <c r="K65" s="1"/>
  <c r="I12" i="17"/>
  <c r="J12"/>
  <c r="K12" s="1"/>
  <c r="I13"/>
  <c r="J13" s="1"/>
  <c r="K13" s="1"/>
  <c r="I14"/>
  <c r="J14"/>
  <c r="K14" s="1"/>
  <c r="I15"/>
  <c r="J15" s="1"/>
  <c r="K15" s="1"/>
  <c r="I16"/>
  <c r="J16"/>
  <c r="K16" s="1"/>
  <c r="I17"/>
  <c r="J17" s="1"/>
  <c r="K17" s="1"/>
  <c r="I28"/>
  <c r="J28"/>
  <c r="K28" s="1"/>
  <c r="I29"/>
  <c r="J29" s="1"/>
  <c r="K29" s="1"/>
  <c r="I33"/>
  <c r="J33"/>
  <c r="K33" s="1"/>
  <c r="I36"/>
  <c r="J36" s="1"/>
  <c r="K36" s="1"/>
  <c r="I38"/>
  <c r="J38"/>
  <c r="K38" s="1"/>
  <c r="I52"/>
  <c r="J52" s="1"/>
  <c r="K52" s="1"/>
  <c r="I53"/>
  <c r="J53"/>
  <c r="K53" s="1"/>
  <c r="I54"/>
  <c r="J54" s="1"/>
  <c r="K54" s="1"/>
  <c r="I55"/>
  <c r="J55"/>
  <c r="K55" s="1"/>
  <c r="I56"/>
  <c r="J56" s="1"/>
  <c r="K56" s="1"/>
  <c r="K60"/>
  <c r="K63"/>
  <c r="K64"/>
  <c r="K66"/>
  <c r="K67"/>
  <c r="K68"/>
  <c r="K69"/>
  <c r="I68" i="5"/>
  <c r="J68" s="1"/>
  <c r="K68" s="1"/>
  <c r="I67"/>
  <c r="J67"/>
  <c r="K67" s="1"/>
  <c r="I66"/>
  <c r="J66" s="1"/>
  <c r="K66" s="1"/>
  <c r="I65"/>
  <c r="J65"/>
  <c r="K65" s="1"/>
  <c r="I63"/>
  <c r="J63" s="1"/>
  <c r="K63" s="1"/>
  <c r="I62"/>
  <c r="J62"/>
  <c r="K62" s="1"/>
  <c r="I59"/>
  <c r="J59" s="1"/>
  <c r="K59" s="1"/>
  <c r="I55"/>
  <c r="J55"/>
  <c r="K55" s="1"/>
  <c r="I54"/>
  <c r="J54" s="1"/>
  <c r="K54" s="1"/>
  <c r="I53"/>
  <c r="J53"/>
  <c r="K53" s="1"/>
  <c r="I52"/>
  <c r="J52" s="1"/>
  <c r="K52" s="1"/>
  <c r="I51"/>
  <c r="J51"/>
  <c r="K51" s="1"/>
  <c r="I37"/>
  <c r="J37" s="1"/>
  <c r="K37" s="1"/>
  <c r="I35"/>
  <c r="J35"/>
  <c r="K35" s="1"/>
  <c r="I32"/>
  <c r="J32" s="1"/>
  <c r="K32" s="1"/>
  <c r="I28"/>
  <c r="J28"/>
  <c r="K28" s="1"/>
  <c r="I27"/>
  <c r="J27" s="1"/>
  <c r="K27" s="1"/>
  <c r="I16"/>
  <c r="J16"/>
  <c r="K16" s="1"/>
  <c r="I15"/>
  <c r="J15" s="1"/>
  <c r="K15" s="1"/>
  <c r="I14"/>
  <c r="J14"/>
  <c r="K14" s="1"/>
  <c r="I13"/>
  <c r="J13" s="1"/>
  <c r="K13" s="1"/>
  <c r="I12"/>
  <c r="J12"/>
  <c r="K12" s="1"/>
  <c r="I11"/>
  <c r="J11" s="1"/>
  <c r="K11" s="1"/>
  <c r="I69" i="1"/>
  <c r="J69"/>
  <c r="K69" s="1"/>
  <c r="I68"/>
  <c r="J68" s="1"/>
  <c r="K68" s="1"/>
  <c r="I67"/>
  <c r="J67"/>
  <c r="K67" s="1"/>
  <c r="I66"/>
  <c r="J66" s="1"/>
  <c r="K66" s="1"/>
  <c r="I64"/>
  <c r="J64"/>
  <c r="K64" s="1"/>
  <c r="I63"/>
  <c r="J63" s="1"/>
  <c r="K63" s="1"/>
  <c r="K60"/>
  <c r="I56"/>
  <c r="J56" s="1"/>
  <c r="K56" s="1"/>
  <c r="I55"/>
  <c r="J55"/>
  <c r="K55" s="1"/>
  <c r="I54"/>
  <c r="J54" s="1"/>
  <c r="K54" s="1"/>
  <c r="I53"/>
  <c r="J53"/>
  <c r="K53" s="1"/>
  <c r="I52"/>
  <c r="J52" s="1"/>
  <c r="K52" s="1"/>
  <c r="I38"/>
  <c r="J38"/>
  <c r="K38" s="1"/>
  <c r="I36"/>
  <c r="J36" s="1"/>
  <c r="K36" s="1"/>
  <c r="I33"/>
  <c r="J33"/>
  <c r="K33" s="1"/>
  <c r="I28"/>
  <c r="J28" s="1"/>
  <c r="K28" s="1"/>
  <c r="I15"/>
  <c r="J15"/>
  <c r="K15" s="1"/>
  <c r="I14"/>
  <c r="J14" s="1"/>
  <c r="K14" s="1"/>
  <c r="I13"/>
  <c r="J13"/>
  <c r="K13" s="1"/>
  <c r="I29"/>
  <c r="J29" s="1"/>
  <c r="K29" s="1"/>
  <c r="I17"/>
  <c r="J17"/>
  <c r="K17" s="1"/>
  <c r="I16"/>
  <c r="J16" s="1"/>
  <c r="K16" s="1"/>
  <c r="K12"/>
</calcChain>
</file>

<file path=xl/sharedStrings.xml><?xml version="1.0" encoding="utf-8"?>
<sst xmlns="http://schemas.openxmlformats.org/spreadsheetml/2006/main" count="1064" uniqueCount="210">
  <si>
    <t>BASIC</t>
  </si>
  <si>
    <t>TOTAL</t>
  </si>
  <si>
    <t>UTILITY</t>
  </si>
  <si>
    <t>XEHD</t>
  </si>
  <si>
    <t>XMHD</t>
  </si>
  <si>
    <t>DXM</t>
  </si>
  <si>
    <t>IM</t>
  </si>
  <si>
    <t>RAFFIA</t>
  </si>
  <si>
    <t>MFI</t>
  </si>
  <si>
    <t>012DB54</t>
  </si>
  <si>
    <t>GPBM</t>
  </si>
  <si>
    <t>HM</t>
  </si>
  <si>
    <t>080M60</t>
  </si>
  <si>
    <t>042R35A</t>
  </si>
  <si>
    <t>DXB</t>
  </si>
  <si>
    <t>GRADE</t>
  </si>
  <si>
    <t>(-) C D</t>
  </si>
  <si>
    <t xml:space="preserve"> + 0.50% CST</t>
  </si>
  <si>
    <t xml:space="preserve"> + FREIGHT</t>
  </si>
  <si>
    <t>INJ. M.</t>
  </si>
  <si>
    <t>1030RG</t>
  </si>
  <si>
    <t>TQ</t>
  </si>
  <si>
    <t>1100FS</t>
  </si>
  <si>
    <t>1060MG</t>
  </si>
  <si>
    <t>1030MG</t>
  </si>
  <si>
    <t>H D P E</t>
  </si>
  <si>
    <t>010E52</t>
  </si>
  <si>
    <t>INJ.M.</t>
  </si>
  <si>
    <t>080DM57</t>
  </si>
  <si>
    <t>LLDPE</t>
  </si>
  <si>
    <t>PP</t>
  </si>
  <si>
    <t>NA</t>
  </si>
  <si>
    <t>DXF</t>
  </si>
  <si>
    <t>XRLL</t>
  </si>
  <si>
    <t>FILM</t>
  </si>
  <si>
    <t>XMLL</t>
  </si>
  <si>
    <t>XFLL</t>
  </si>
  <si>
    <t>PIPE</t>
  </si>
  <si>
    <t>004DP44 ( PE80 )</t>
  </si>
  <si>
    <t>003DP47 ( PE 100 )</t>
  </si>
  <si>
    <t>065E24A</t>
  </si>
  <si>
    <t>EC</t>
  </si>
  <si>
    <t>A) Zonal General Trade Price (ZGTP)</t>
  </si>
  <si>
    <t xml:space="preserve">    a)   Gradewise Zonal GTP Ex-Works and Ex-Stockist Price of PP /PE are enclosed in Annexure-I</t>
  </si>
  <si>
    <t xml:space="preserve">    b)  Ex Stockist Prices include Excise Duty and Education Cess</t>
  </si>
  <si>
    <t xml:space="preserve">    c) ZGTP of non prime grades will be lower by Rs 796/MT for Ex Works Sales &amp; Ex Stockist Sales than the</t>
  </si>
  <si>
    <t xml:space="preserve">         respective prime grades</t>
  </si>
  <si>
    <t xml:space="preserve">    d) ZGTP of PP Utility grades for Ex Works Sales enclosed in Annexure-I</t>
  </si>
  <si>
    <t>I) Cash Discounts(CD) &amp; Early Payment Incentive( EPI)</t>
  </si>
  <si>
    <t xml:space="preserve">    b. All Ex Stock Sales will be cash only sales. No CD and Credit will be available on the Ex CS Sales</t>
  </si>
  <si>
    <t xml:space="preserve">    c. CD shall be applicable on Prime and Non Prime grades only</t>
  </si>
  <si>
    <t xml:space="preserve">    d. 14 Days Interest Free Credit (IFC) shall be applicable to Customers buying on Ex-Works Sales Only, on Credit in lieu of CD</t>
  </si>
  <si>
    <t xml:space="preserve">        and the same shall not be applicable on Ex-Stock Sales</t>
  </si>
  <si>
    <t xml:space="preserve">        is received before the IFC period.</t>
  </si>
  <si>
    <t>II) Monthly Upliftment Incentive (MUI)</t>
  </si>
  <si>
    <t xml:space="preserve">    a) MUI will be offered to customers for buying quantity of material as per monthly upliftment slabs.</t>
  </si>
  <si>
    <t xml:space="preserve">        MUI will be issued through credit notes in the subsequent month</t>
  </si>
  <si>
    <t xml:space="preserve">    b) Ex works quantities and Ex Stockist Sales can be clubbed together for applicability of MUI for the month</t>
  </si>
  <si>
    <t xml:space="preserve">    c) HDPE, LLDPE &amp; PP grades would not be allowed to be combined for the purpose of MUI applicability</t>
  </si>
  <si>
    <t xml:space="preserve">    d) MUI will be applicable on Prime &amp; Non Prime Grades only</t>
  </si>
  <si>
    <t>III) Trade Discount (TD)</t>
  </si>
  <si>
    <t>C) Utility grades (UG)/ Plant Waste (PW)/ Sweep Grades (SG)</t>
  </si>
  <si>
    <t xml:space="preserve">    a) PP/PE -UG/PW &amp; SG would be sold on EX-WORKS and CASH TERMS only</t>
  </si>
  <si>
    <t xml:space="preserve">    b) MUI shall not be applicable either on UG/PW &amp; SG off take quantity or on Clubbing of UG/PW &amp;SG</t>
  </si>
  <si>
    <t xml:space="preserve">       off take quantity with any other grade.</t>
  </si>
  <si>
    <t xml:space="preserve">D) Delivery Charges Ex Panipat shall be billed as per actuals (Annexure - II) in addition to ZGTP. </t>
  </si>
  <si>
    <t xml:space="preserve">     Unloading and Varai Charges to be borne by the Customer.</t>
  </si>
  <si>
    <t xml:space="preserve">F) Freight, Loading and Varai Charges  on Ex Stockist Sales to be borne by the customers themselves:  </t>
  </si>
  <si>
    <t>G) Any local levies applicable on goods will be extra.</t>
  </si>
  <si>
    <t>H) Excise Duty, Cess, CST, VAT will be charged extra as applicable at the prevailing rates.</t>
  </si>
  <si>
    <t>I) Applicable, CST rate is 0.50%.</t>
  </si>
  <si>
    <t>J) Packaging :Prices are inclusive of standard packaging in 25 Kg bags</t>
  </si>
  <si>
    <t>K) Cut and torn bags</t>
  </si>
  <si>
    <t>ZGTP of cut and torn bags would be lower by Rs 800/MT than the corresponding ZGTP</t>
  </si>
  <si>
    <t>Material will be sold on actual weight basis.</t>
  </si>
  <si>
    <t>BASIC LANDED</t>
  </si>
  <si>
    <t>TRADE DISC</t>
  </si>
  <si>
    <t>003DB52</t>
  </si>
  <si>
    <t>001DB52</t>
  </si>
  <si>
    <t>MBM</t>
  </si>
  <si>
    <t>LBM</t>
  </si>
  <si>
    <t>500M24A</t>
  </si>
  <si>
    <t>LL -IM</t>
  </si>
  <si>
    <t>ROTO M</t>
  </si>
  <si>
    <t>Please Refer Terms &amp; Conditions</t>
  </si>
  <si>
    <t xml:space="preserve">                    LLDPE</t>
  </si>
  <si>
    <t xml:space="preserve">                                 PP</t>
  </si>
  <si>
    <t xml:space="preserve">                        H D P E</t>
  </si>
  <si>
    <t>300M24A</t>
  </si>
  <si>
    <t>LL-IM</t>
  </si>
  <si>
    <t>2120MC</t>
  </si>
  <si>
    <t>020F18S</t>
  </si>
  <si>
    <t>010F18S/010F18A</t>
  </si>
  <si>
    <t>RANDOM IM</t>
  </si>
  <si>
    <t>1XHF /3XHF</t>
  </si>
  <si>
    <t>1XLF/ 3XLF</t>
  </si>
  <si>
    <t>1XHF/3XHF</t>
  </si>
  <si>
    <t>1XLF/3XLF</t>
  </si>
  <si>
    <t>ZGTP - Waste Grades, Rs/MT</t>
  </si>
  <si>
    <t>PE Plant Sweep</t>
  </si>
  <si>
    <t>PE Machine Waste</t>
  </si>
  <si>
    <t>PE Powder</t>
  </si>
  <si>
    <t>PP Plant Sweep</t>
  </si>
  <si>
    <t>PP Godown Sweep</t>
  </si>
  <si>
    <t>PP Machine Waste</t>
  </si>
  <si>
    <t>BDPP</t>
  </si>
  <si>
    <t>IMPACT POLY</t>
  </si>
  <si>
    <t>3030MG</t>
  </si>
  <si>
    <t>IMPACT CP</t>
  </si>
  <si>
    <t>IMPACT CO POLY</t>
  </si>
  <si>
    <t>DEL CREDERE ASSOCIATE (DCA) CUM CONSIGNMENT STOCKIEST (CS) OF INDIAN OIL CORPORATION LIMITED FOR PE/PP</t>
  </si>
  <si>
    <t xml:space="preserve">B-11, WADALA UDYOG BHAVAN, </t>
  </si>
  <si>
    <t>WADALA, MUMBAI – 400 031 (INDIA)</t>
  </si>
  <si>
    <t>Tel: 022-40572999 (20 Lines) Fax: 022-40572900</t>
  </si>
  <si>
    <t>Email: boranagroup@gmail.com website: www.boranaplastic.net</t>
  </si>
  <si>
    <r>
      <t>BORANA PLASTIC LIMITED</t>
    </r>
    <r>
      <rPr>
        <sz val="18"/>
        <color indexed="8"/>
        <rFont val="Trebuchet MS"/>
        <family val="2"/>
      </rPr>
      <t xml:space="preserve"> </t>
    </r>
  </si>
  <si>
    <t>DCA CUM CS  OF INDIAN OIL CORPORATION LIMITED FOR PE/PP</t>
  </si>
  <si>
    <t>180M50</t>
  </si>
  <si>
    <t>5080MG</t>
  </si>
  <si>
    <t>010DP45 (PE 63)</t>
  </si>
  <si>
    <t xml:space="preserve">        Please Refer Terms &amp; Conditions </t>
  </si>
  <si>
    <t xml:space="preserve">    d) No TD will be applicable on Ex Stockist Prices on Prime &amp; Non-Prime grades of HDPE 010E52</t>
  </si>
  <si>
    <t xml:space="preserve">        Warehouse sale where the same shall be offered on post sale basis.</t>
  </si>
  <si>
    <t>002DP48P100</t>
  </si>
  <si>
    <t xml:space="preserve">    b) TD of Rs.2000/- per MT will be applicable on Prime&amp;Non-Prime grades of 003DP47,004DP44 &amp; 002DP48 on post sale basis</t>
  </si>
  <si>
    <t>HD FILM</t>
  </si>
  <si>
    <t>003F46</t>
  </si>
  <si>
    <t>2020EC</t>
  </si>
  <si>
    <t>BM/EXT</t>
  </si>
  <si>
    <t>2120MC-NP</t>
  </si>
  <si>
    <t>HOMO FIBRE</t>
  </si>
  <si>
    <t>1110MG/1200MG</t>
  </si>
  <si>
    <t>1350YG/1250YG</t>
  </si>
  <si>
    <t>38/25</t>
  </si>
  <si>
    <t>11/*20</t>
  </si>
  <si>
    <t>1110MA/1110MAS</t>
  </si>
  <si>
    <t>5080MG-NP</t>
  </si>
  <si>
    <t>3120MG</t>
  </si>
  <si>
    <t>PP CP</t>
  </si>
  <si>
    <t>3120MA</t>
  </si>
  <si>
    <t>010DE56</t>
  </si>
  <si>
    <t>Raffia/Mono</t>
  </si>
  <si>
    <t>012E50</t>
  </si>
  <si>
    <t>004P41 (P63)</t>
  </si>
  <si>
    <t>Raffia</t>
  </si>
  <si>
    <t>080M60U</t>
  </si>
  <si>
    <t xml:space="preserve"> + 12.36% ED</t>
  </si>
  <si>
    <t xml:space="preserve">   e) TD of Rs.2000/mt will bi applicable on Prime &amp; Non Prime Grade of 003DB52 on post sale basis</t>
  </si>
  <si>
    <t>Would be charged from the date of invoice</t>
  </si>
  <si>
    <t>Sales from Depot: interest would be charged @24% p.a. from the date of Invoice</t>
  </si>
  <si>
    <t>010DP45U</t>
  </si>
  <si>
    <t xml:space="preserve">    a) TD of Rs.4000/- per MT will be deducted pre Excise basis on Ex Works Sales applicable on Prime&amp;Non-Prime grades of 010E52,1030RGexcept for ex </t>
  </si>
  <si>
    <t xml:space="preserve">   f) TD of Rs. 2500/- per MT will be applicable on Prime &amp; Non-Prime grade fo 010DP45U on post sale basis. </t>
  </si>
  <si>
    <t xml:space="preserve">    c) TD of Rs.2000/- per MT will be deducted pre excise basis on Ex Works Sales applicable on Prime&amp;Non-Prime grades of 001DB52</t>
  </si>
  <si>
    <t>002DF50</t>
  </si>
  <si>
    <t xml:space="preserve">003DF49 </t>
  </si>
  <si>
    <t>003DF49</t>
  </si>
  <si>
    <t>PE Fines</t>
  </si>
  <si>
    <t xml:space="preserve">    f. EPI will be applicable on Ex Works / Ex RSC Credit Sales only.</t>
  </si>
  <si>
    <t>E) Charges for Delievry Assistance (w.e.f. 01.04.2013) for Ex Panipat sales are enclosed in Annexure - II.</t>
  </si>
  <si>
    <t xml:space="preserve">L) against Cash Term sale : interest on late payment would be charged @24% p.a. upto 14 days and after 14 days interest @28% p.a. </t>
  </si>
  <si>
    <t>Against 14 days credit Term Sale : interest on late payment after due date would be charged at 28% p.a. from the due date</t>
  </si>
  <si>
    <t xml:space="preserve">M) LBT charges for Ex Vasai Sale.1.3% for Vasai customer &amp; out of Vasai Customer 0.13% </t>
  </si>
  <si>
    <t>020F18A</t>
  </si>
  <si>
    <t>Monthly Upliftment Incentive (MUI) for PP</t>
  </si>
  <si>
    <t>&gt;=15   &lt;  48</t>
  </si>
  <si>
    <t>&gt;=48   &lt; 128</t>
  </si>
  <si>
    <t>&gt;=128 &lt; 176</t>
  </si>
  <si>
    <t>&gt;=176 &lt; 352</t>
  </si>
  <si>
    <t>&gt;=352 &lt; 528</t>
  </si>
  <si>
    <t>&gt;=528 &lt; 720</t>
  </si>
  <si>
    <t>&gt;=720</t>
  </si>
  <si>
    <t>Monthly Upliftment Incentive (MUI) for PE</t>
  </si>
  <si>
    <t>&gt;=9   &lt;  27</t>
  </si>
  <si>
    <t>&gt;=27   &lt; 72</t>
  </si>
  <si>
    <t>&gt;=72 &lt;  99</t>
  </si>
  <si>
    <t>&gt;=99 &lt; 198</t>
  </si>
  <si>
    <t>&gt;=198 &lt; 297</t>
  </si>
  <si>
    <t>&gt;=297 &lt; 405</t>
  </si>
  <si>
    <t xml:space="preserve">&gt;=405 </t>
  </si>
  <si>
    <t>VAT 5%</t>
  </si>
  <si>
    <t xml:space="preserve">Post Excise </t>
  </si>
  <si>
    <t>(-) C.D</t>
  </si>
  <si>
    <t>1110MG/1110MGS/1200MG</t>
  </si>
  <si>
    <t>4080 MH / 4100MH</t>
  </si>
  <si>
    <t>1350YG/1250YG/1200YG</t>
  </si>
  <si>
    <t>LOCATIONAL DISCOUNT /MT ON PRE EXCISE BASIS</t>
  </si>
  <si>
    <t>Amravati</t>
  </si>
  <si>
    <t>Aurangabad</t>
  </si>
  <si>
    <t>Jalna</t>
  </si>
  <si>
    <t>Kolhapur</t>
  </si>
  <si>
    <t>Latur</t>
  </si>
  <si>
    <t>Mumbai City</t>
  </si>
  <si>
    <t>Nagpur</t>
  </si>
  <si>
    <t>Pune</t>
  </si>
  <si>
    <t>Sindhudurg</t>
  </si>
  <si>
    <t>Thane</t>
  </si>
  <si>
    <t>ALL PRICES ARE EX- WEARHOUSE PRICE</t>
  </si>
  <si>
    <t xml:space="preserve">ALL SALES ARE VAT SALES : - VAT 5% APPLICABLE ON TOTAL </t>
  </si>
  <si>
    <t xml:space="preserve">    a. CD on Ex-Works sales will be Rs 1400/- per MT on pre-Excise basis for Cash Customers</t>
  </si>
  <si>
    <t xml:space="preserve">    e. An Early Payment Incentive (EPI) of Rs 100/ MT/Day will be applicable for Credit customers if payment</t>
  </si>
  <si>
    <t>4080 MH/4100 MH</t>
  </si>
  <si>
    <t>PRICE LIST INDIAN OIL CORPORATION LTD. EX. PANIPAT WORKS - DAMAN W.E.F. 16-11-2013</t>
  </si>
  <si>
    <t>PRICE LIST INDIAN OIL CORPORATION LTD. EX. PANIPAT WORKS - SILVASSA W.E.F. 16-11-2013</t>
  </si>
  <si>
    <t>PRICE LIST INDIAN OIL CORPORATION LTD. EX. PANIPAT WORKS - BOISAR W.E.F. 16-11-2013</t>
  </si>
  <si>
    <t>PRICE LIST INDIAN OIL CORPORATION LTD. RSC NASIK DEPOT  W.E.F.16-11-2013</t>
  </si>
  <si>
    <t>PRICE LIST INDIAN OIL CORPORATION LTD. EX. PANIPAT WORKS - SOLAN   W.E.F. 16-11-2013</t>
  </si>
  <si>
    <t>PRICE LIST INDIAN OIL CORPORATION LTD. EX. CS VASAI DEPOT  W.E.F.16-11-2013</t>
  </si>
  <si>
    <t>PRICE LIST INDIAN OIL CORPORATION LTD. EX. WORKS  W.E.F.16-11-2013</t>
  </si>
  <si>
    <t>Terms &amp; Conditons  16-11-2013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</si>
</sst>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84" formatCode="0.00;[Red]0.00"/>
  </numFmts>
  <fonts count="42">
    <font>
      <sz val="10"/>
      <name val="Arial"/>
    </font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sz val="8"/>
      <name val="Arial"/>
    </font>
    <font>
      <b/>
      <sz val="9"/>
      <name val="Comic Sans MS"/>
      <family val="4"/>
    </font>
    <font>
      <b/>
      <sz val="10"/>
      <color indexed="12"/>
      <name val="Comic Sans MS"/>
      <family val="4"/>
    </font>
    <font>
      <b/>
      <sz val="10"/>
      <name val="Comic Sans MS"/>
      <family val="4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Trebuchet MS"/>
      <family val="2"/>
    </font>
    <font>
      <b/>
      <u/>
      <sz val="16"/>
      <color indexed="10"/>
      <name val="Verdana"/>
      <family val="2"/>
    </font>
    <font>
      <b/>
      <u/>
      <sz val="11"/>
      <color indexed="8"/>
      <name val="Trebuchet MS"/>
      <family val="2"/>
    </font>
    <font>
      <sz val="12"/>
      <color indexed="8"/>
      <name val="Verdana"/>
      <family val="2"/>
    </font>
    <font>
      <b/>
      <u/>
      <sz val="18"/>
      <color indexed="10"/>
      <name val="Verdana"/>
      <family val="2"/>
    </font>
    <font>
      <sz val="18"/>
      <color indexed="8"/>
      <name val="Trebuchet MS"/>
      <family val="2"/>
    </font>
    <font>
      <b/>
      <sz val="8"/>
      <name val="Arial"/>
      <family val="2"/>
    </font>
    <font>
      <sz val="10"/>
      <color indexed="10"/>
      <name val="Arial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6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259">
    <xf numFmtId="0" fontId="0" fillId="0" borderId="0" xfId="0"/>
    <xf numFmtId="0" fontId="0" fillId="0" borderId="10" xfId="0" applyBorder="1"/>
    <xf numFmtId="0" fontId="0" fillId="0" borderId="11" xfId="0" applyBorder="1"/>
    <xf numFmtId="49" fontId="0" fillId="0" borderId="0" xfId="0" applyNumberFormat="1"/>
    <xf numFmtId="49" fontId="16" fillId="0" borderId="12" xfId="0" applyNumberFormat="1" applyFont="1" applyBorder="1"/>
    <xf numFmtId="184" fontId="0" fillId="0" borderId="12" xfId="0" applyNumberFormat="1" applyBorder="1"/>
    <xf numFmtId="184" fontId="0" fillId="0" borderId="12" xfId="0" applyNumberFormat="1" applyBorder="1" applyAlignment="1">
      <alignment horizontal="center"/>
    </xf>
    <xf numFmtId="184" fontId="0" fillId="0" borderId="0" xfId="0" applyNumberFormat="1"/>
    <xf numFmtId="184" fontId="0" fillId="0" borderId="0" xfId="0" applyNumberFormat="1" applyAlignment="1">
      <alignment horizontal="center"/>
    </xf>
    <xf numFmtId="49" fontId="0" fillId="0" borderId="12" xfId="0" applyNumberFormat="1" applyBorder="1"/>
    <xf numFmtId="0" fontId="26" fillId="0" borderId="0" xfId="0" applyFont="1" applyAlignment="1">
      <alignment horizontal="center"/>
    </xf>
    <xf numFmtId="0" fontId="0" fillId="0" borderId="0" xfId="0" applyAlignment="1">
      <alignment horizontal="center"/>
    </xf>
    <xf numFmtId="184" fontId="0" fillId="0" borderId="0" xfId="0" applyNumberFormat="1" applyBorder="1"/>
    <xf numFmtId="0" fontId="16" fillId="0" borderId="13" xfId="0" applyFont="1" applyBorder="1"/>
    <xf numFmtId="0" fontId="0" fillId="0" borderId="13" xfId="0" applyBorder="1"/>
    <xf numFmtId="184" fontId="0" fillId="0" borderId="14" xfId="0" applyNumberFormat="1" applyBorder="1" applyAlignment="1">
      <alignment horizontal="center"/>
    </xf>
    <xf numFmtId="0" fontId="25" fillId="0" borderId="0" xfId="0" applyFont="1"/>
    <xf numFmtId="2" fontId="0" fillId="0" borderId="12" xfId="0" applyNumberFormat="1" applyBorder="1" applyAlignment="1">
      <alignment horizontal="right"/>
    </xf>
    <xf numFmtId="0" fontId="16" fillId="0" borderId="12" xfId="0" applyFont="1" applyBorder="1" applyAlignment="1">
      <alignment horizontal="left"/>
    </xf>
    <xf numFmtId="184" fontId="0" fillId="0" borderId="0" xfId="0" applyNumberFormat="1" applyBorder="1" applyAlignment="1">
      <alignment horizontal="center"/>
    </xf>
    <xf numFmtId="0" fontId="16" fillId="0" borderId="15" xfId="0" applyFont="1" applyBorder="1"/>
    <xf numFmtId="49" fontId="16" fillId="0" borderId="16" xfId="0" applyNumberFormat="1" applyFont="1" applyBorder="1"/>
    <xf numFmtId="184" fontId="0" fillId="0" borderId="16" xfId="0" applyNumberFormat="1" applyBorder="1"/>
    <xf numFmtId="184" fontId="0" fillId="0" borderId="17" xfId="0" applyNumberFormat="1" applyBorder="1" applyAlignment="1">
      <alignment horizontal="center"/>
    </xf>
    <xf numFmtId="0" fontId="16" fillId="0" borderId="13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2" fontId="0" fillId="0" borderId="16" xfId="0" applyNumberFormat="1" applyBorder="1" applyAlignment="1">
      <alignment horizontal="right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184" fontId="0" fillId="0" borderId="16" xfId="0" applyNumberFormat="1" applyBorder="1" applyAlignment="1">
      <alignment horizontal="center"/>
    </xf>
    <xf numFmtId="0" fontId="16" fillId="0" borderId="21" xfId="0" applyFont="1" applyBorder="1"/>
    <xf numFmtId="49" fontId="16" fillId="0" borderId="22" xfId="0" applyNumberFormat="1" applyFont="1" applyBorder="1"/>
    <xf numFmtId="0" fontId="16" fillId="0" borderId="22" xfId="0" applyFont="1" applyBorder="1" applyAlignment="1">
      <alignment horizontal="center"/>
    </xf>
    <xf numFmtId="184" fontId="0" fillId="0" borderId="22" xfId="0" applyNumberFormat="1" applyBorder="1"/>
    <xf numFmtId="184" fontId="0" fillId="0" borderId="22" xfId="0" applyNumberFormat="1" applyBorder="1" applyAlignment="1">
      <alignment horizontal="center"/>
    </xf>
    <xf numFmtId="184" fontId="0" fillId="0" borderId="23" xfId="0" applyNumberForma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4" fillId="0" borderId="24" xfId="0" applyFont="1" applyBorder="1"/>
    <xf numFmtId="0" fontId="24" fillId="0" borderId="25" xfId="0" applyFont="1" applyFill="1" applyBorder="1"/>
    <xf numFmtId="0" fontId="24" fillId="0" borderId="18" xfId="0" applyFont="1" applyBorder="1"/>
    <xf numFmtId="0" fontId="24" fillId="0" borderId="18" xfId="0" applyFont="1" applyBorder="1" applyAlignment="1">
      <alignment horizontal="center"/>
    </xf>
    <xf numFmtId="0" fontId="16" fillId="0" borderId="26" xfId="0" applyFont="1" applyBorder="1"/>
    <xf numFmtId="49" fontId="16" fillId="0" borderId="27" xfId="0" applyNumberFormat="1" applyFont="1" applyBorder="1"/>
    <xf numFmtId="0" fontId="16" fillId="0" borderId="27" xfId="0" applyFont="1" applyBorder="1" applyAlignment="1">
      <alignment horizontal="center"/>
    </xf>
    <xf numFmtId="184" fontId="0" fillId="0" borderId="27" xfId="0" applyNumberFormat="1" applyBorder="1"/>
    <xf numFmtId="184" fontId="0" fillId="0" borderId="27" xfId="0" applyNumberFormat="1" applyBorder="1" applyAlignment="1">
      <alignment horizontal="center"/>
    </xf>
    <xf numFmtId="184" fontId="0" fillId="0" borderId="28" xfId="0" applyNumberFormat="1" applyBorder="1" applyAlignment="1">
      <alignment horizontal="center"/>
    </xf>
    <xf numFmtId="0" fontId="0" fillId="0" borderId="15" xfId="0" applyFont="1" applyFill="1" applyBorder="1"/>
    <xf numFmtId="49" fontId="0" fillId="0" borderId="16" xfId="0" applyNumberFormat="1" applyFont="1" applyFill="1" applyBorder="1"/>
    <xf numFmtId="184" fontId="0" fillId="0" borderId="16" xfId="0" applyNumberFormat="1" applyFill="1" applyBorder="1"/>
    <xf numFmtId="0" fontId="16" fillId="0" borderId="15" xfId="0" applyFont="1" applyBorder="1" applyAlignment="1">
      <alignment horizontal="left"/>
    </xf>
    <xf numFmtId="0" fontId="16" fillId="0" borderId="21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2" fontId="0" fillId="0" borderId="22" xfId="0" applyNumberFormat="1" applyBorder="1" applyAlignment="1">
      <alignment horizontal="right"/>
    </xf>
    <xf numFmtId="0" fontId="29" fillId="0" borderId="0" xfId="0" applyFont="1" applyFill="1" applyBorder="1" applyAlignment="1">
      <alignment horizontal="left" vertical="center"/>
    </xf>
    <xf numFmtId="0" fontId="24" fillId="0" borderId="29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0" fillId="0" borderId="31" xfId="0" applyBorder="1"/>
    <xf numFmtId="0" fontId="26" fillId="0" borderId="32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184" fontId="0" fillId="0" borderId="23" xfId="0" applyNumberFormat="1" applyBorder="1"/>
    <xf numFmtId="0" fontId="31" fillId="0" borderId="33" xfId="0" applyFont="1" applyFill="1" applyBorder="1" applyAlignment="1">
      <alignment horizontal="left" vertical="center"/>
    </xf>
    <xf numFmtId="0" fontId="31" fillId="0" borderId="34" xfId="0" applyFont="1" applyFill="1" applyBorder="1" applyAlignment="1">
      <alignment horizontal="left" vertical="center"/>
    </xf>
    <xf numFmtId="0" fontId="31" fillId="0" borderId="35" xfId="0" applyFont="1" applyFill="1" applyBorder="1" applyAlignment="1">
      <alignment horizontal="left" vertical="center"/>
    </xf>
    <xf numFmtId="0" fontId="31" fillId="0" borderId="36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right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32" fillId="0" borderId="12" xfId="0" applyFont="1" applyBorder="1" applyAlignment="1">
      <alignment vertical="top" wrapText="1"/>
    </xf>
    <xf numFmtId="0" fontId="16" fillId="0" borderId="12" xfId="0" applyFont="1" applyBorder="1"/>
    <xf numFmtId="0" fontId="33" fillId="0" borderId="12" xfId="0" applyFont="1" applyBorder="1" applyAlignment="1">
      <alignment vertical="top" wrapText="1"/>
    </xf>
    <xf numFmtId="43" fontId="33" fillId="0" borderId="12" xfId="28" applyFont="1" applyBorder="1" applyAlignment="1">
      <alignment vertical="top" wrapText="1"/>
    </xf>
    <xf numFmtId="0" fontId="21" fillId="0" borderId="13" xfId="0" applyFont="1" applyBorder="1"/>
    <xf numFmtId="0" fontId="0" fillId="0" borderId="12" xfId="0" applyBorder="1"/>
    <xf numFmtId="0" fontId="0" fillId="0" borderId="37" xfId="0" applyBorder="1"/>
    <xf numFmtId="0" fontId="0" fillId="0" borderId="38" xfId="0" applyBorder="1"/>
    <xf numFmtId="0" fontId="0" fillId="0" borderId="0" xfId="0" applyBorder="1"/>
    <xf numFmtId="0" fontId="0" fillId="0" borderId="39" xfId="0" applyBorder="1"/>
    <xf numFmtId="0" fontId="31" fillId="0" borderId="40" xfId="0" applyFont="1" applyFill="1" applyBorder="1" applyAlignment="1">
      <alignment horizontal="left" vertical="center"/>
    </xf>
    <xf numFmtId="0" fontId="32" fillId="0" borderId="0" xfId="0" applyFont="1" applyBorder="1" applyAlignment="1">
      <alignment vertical="top" wrapText="1"/>
    </xf>
    <xf numFmtId="0" fontId="33" fillId="0" borderId="0" xfId="0" applyFont="1" applyBorder="1" applyAlignment="1">
      <alignment vertical="top" wrapText="1"/>
    </xf>
    <xf numFmtId="43" fontId="33" fillId="0" borderId="0" xfId="28" applyFont="1" applyBorder="1" applyAlignment="1">
      <alignment vertical="top" wrapText="1"/>
    </xf>
    <xf numFmtId="0" fontId="16" fillId="0" borderId="0" xfId="0" applyFont="1" applyBorder="1"/>
    <xf numFmtId="0" fontId="0" fillId="0" borderId="41" xfId="0" applyBorder="1" applyAlignment="1">
      <alignment horizontal="center"/>
    </xf>
    <xf numFmtId="0" fontId="36" fillId="0" borderId="0" xfId="0" applyFont="1" applyBorder="1" applyAlignment="1"/>
    <xf numFmtId="0" fontId="25" fillId="0" borderId="42" xfId="0" applyFont="1" applyBorder="1" applyAlignment="1"/>
    <xf numFmtId="0" fontId="37" fillId="0" borderId="0" xfId="0" applyFont="1" applyBorder="1" applyAlignment="1"/>
    <xf numFmtId="0" fontId="34" fillId="0" borderId="0" xfId="0" applyFont="1" applyBorder="1" applyAlignment="1"/>
    <xf numFmtId="0" fontId="24" fillId="0" borderId="12" xfId="0" applyFont="1" applyBorder="1"/>
    <xf numFmtId="0" fontId="21" fillId="0" borderId="12" xfId="0" applyFont="1" applyBorder="1"/>
    <xf numFmtId="0" fontId="21" fillId="0" borderId="12" xfId="0" quotePrefix="1" applyFont="1" applyBorder="1"/>
    <xf numFmtId="0" fontId="21" fillId="0" borderId="12" xfId="0" applyFont="1" applyFill="1" applyBorder="1"/>
    <xf numFmtId="0" fontId="21" fillId="24" borderId="12" xfId="0" applyFont="1" applyFill="1" applyBorder="1"/>
    <xf numFmtId="0" fontId="0" fillId="0" borderId="21" xfId="0" applyBorder="1"/>
    <xf numFmtId="184" fontId="16" fillId="0" borderId="12" xfId="0" applyNumberFormat="1" applyFont="1" applyBorder="1"/>
    <xf numFmtId="184" fontId="16" fillId="0" borderId="16" xfId="0" applyNumberFormat="1" applyFont="1" applyFill="1" applyBorder="1"/>
    <xf numFmtId="184" fontId="16" fillId="0" borderId="22" xfId="0" applyNumberFormat="1" applyFont="1" applyBorder="1"/>
    <xf numFmtId="184" fontId="16" fillId="0" borderId="16" xfId="0" applyNumberFormat="1" applyFont="1" applyBorder="1"/>
    <xf numFmtId="2" fontId="16" fillId="0" borderId="22" xfId="0" applyNumberFormat="1" applyFont="1" applyBorder="1" applyAlignment="1">
      <alignment horizontal="right"/>
    </xf>
    <xf numFmtId="2" fontId="16" fillId="0" borderId="12" xfId="0" applyNumberFormat="1" applyFont="1" applyBorder="1" applyAlignment="1">
      <alignment horizontal="right"/>
    </xf>
    <xf numFmtId="2" fontId="16" fillId="0" borderId="16" xfId="0" applyNumberFormat="1" applyFont="1" applyBorder="1" applyAlignment="1">
      <alignment horizontal="right"/>
    </xf>
    <xf numFmtId="0" fontId="16" fillId="0" borderId="0" xfId="0" applyFont="1" applyFill="1" applyBorder="1" applyAlignment="1">
      <alignment horizontal="left"/>
    </xf>
    <xf numFmtId="0" fontId="0" fillId="0" borderId="42" xfId="0" applyBorder="1"/>
    <xf numFmtId="0" fontId="0" fillId="0" borderId="43" xfId="0" applyBorder="1"/>
    <xf numFmtId="49" fontId="0" fillId="0" borderId="22" xfId="0" applyNumberFormat="1" applyBorder="1"/>
    <xf numFmtId="2" fontId="16" fillId="0" borderId="0" xfId="0" applyNumberFormat="1" applyFont="1" applyFill="1" applyBorder="1" applyAlignment="1">
      <alignment horizontal="right" indent="1"/>
    </xf>
    <xf numFmtId="184" fontId="16" fillId="0" borderId="27" xfId="0" applyNumberFormat="1" applyFont="1" applyBorder="1"/>
    <xf numFmtId="184" fontId="16" fillId="0" borderId="30" xfId="0" applyNumberFormat="1" applyFont="1" applyBorder="1"/>
    <xf numFmtId="184" fontId="16" fillId="0" borderId="12" xfId="0" applyNumberFormat="1" applyFont="1" applyBorder="1" applyAlignment="1">
      <alignment horizontal="center"/>
    </xf>
    <xf numFmtId="184" fontId="16" fillId="0" borderId="14" xfId="0" applyNumberFormat="1" applyFont="1" applyBorder="1" applyAlignment="1">
      <alignment horizontal="center"/>
    </xf>
    <xf numFmtId="0" fontId="16" fillId="0" borderId="0" xfId="0" applyFont="1"/>
    <xf numFmtId="0" fontId="16" fillId="0" borderId="26" xfId="0" applyFont="1" applyBorder="1" applyAlignment="1">
      <alignment horizontal="left"/>
    </xf>
    <xf numFmtId="0" fontId="16" fillId="0" borderId="27" xfId="0" applyFont="1" applyBorder="1" applyAlignment="1">
      <alignment horizontal="left"/>
    </xf>
    <xf numFmtId="2" fontId="16" fillId="0" borderId="27" xfId="0" applyNumberFormat="1" applyFont="1" applyBorder="1" applyAlignment="1">
      <alignment horizontal="right"/>
    </xf>
    <xf numFmtId="2" fontId="0" fillId="0" borderId="27" xfId="0" applyNumberFormat="1" applyBorder="1" applyAlignment="1">
      <alignment horizontal="right"/>
    </xf>
    <xf numFmtId="14" fontId="25" fillId="0" borderId="42" xfId="0" applyNumberFormat="1" applyFont="1" applyBorder="1" applyAlignment="1">
      <alignment horizontal="center"/>
    </xf>
    <xf numFmtId="184" fontId="26" fillId="0" borderId="12" xfId="0" applyNumberFormat="1" applyFont="1" applyBorder="1"/>
    <xf numFmtId="184" fontId="0" fillId="0" borderId="18" xfId="0" applyNumberFormat="1" applyBorder="1"/>
    <xf numFmtId="0" fontId="0" fillId="0" borderId="25" xfId="0" applyBorder="1"/>
    <xf numFmtId="0" fontId="25" fillId="0" borderId="24" xfId="0" applyFont="1" applyBorder="1" applyAlignment="1">
      <alignment horizontal="center"/>
    </xf>
    <xf numFmtId="0" fontId="21" fillId="0" borderId="44" xfId="0" applyFont="1" applyFill="1" applyBorder="1"/>
    <xf numFmtId="184" fontId="16" fillId="25" borderId="12" xfId="0" applyNumberFormat="1" applyFont="1" applyFill="1" applyBorder="1"/>
    <xf numFmtId="0" fontId="25" fillId="0" borderId="12" xfId="0" applyFont="1" applyBorder="1" applyAlignment="1"/>
    <xf numFmtId="0" fontId="33" fillId="0" borderId="12" xfId="0" applyFont="1" applyFill="1" applyBorder="1" applyAlignment="1">
      <alignment vertical="top" wrapText="1"/>
    </xf>
    <xf numFmtId="43" fontId="33" fillId="0" borderId="12" xfId="28" applyFont="1" applyFill="1" applyBorder="1" applyAlignment="1">
      <alignment vertical="top" wrapText="1"/>
    </xf>
    <xf numFmtId="184" fontId="16" fillId="0" borderId="0" xfId="0" applyNumberFormat="1" applyFont="1" applyBorder="1"/>
    <xf numFmtId="2" fontId="16" fillId="0" borderId="0" xfId="0" applyNumberFormat="1" applyFont="1" applyBorder="1" applyAlignment="1">
      <alignment horizontal="right"/>
    </xf>
    <xf numFmtId="0" fontId="26" fillId="0" borderId="0" xfId="0" applyFont="1" applyBorder="1"/>
    <xf numFmtId="0" fontId="24" fillId="0" borderId="0" xfId="0" applyFont="1" applyBorder="1" applyAlignment="1"/>
    <xf numFmtId="0" fontId="24" fillId="0" borderId="0" xfId="0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Fill="1" applyBorder="1"/>
    <xf numFmtId="49" fontId="16" fillId="0" borderId="0" xfId="0" applyNumberFormat="1" applyFont="1" applyBorder="1"/>
    <xf numFmtId="0" fontId="21" fillId="0" borderId="0" xfId="0" applyFont="1" applyBorder="1"/>
    <xf numFmtId="0" fontId="26" fillId="0" borderId="0" xfId="0" applyFont="1" applyBorder="1" applyAlignment="1">
      <alignment horizontal="center"/>
    </xf>
    <xf numFmtId="0" fontId="26" fillId="0" borderId="0" xfId="0" applyFont="1"/>
    <xf numFmtId="0" fontId="0" fillId="0" borderId="45" xfId="0" applyBorder="1"/>
    <xf numFmtId="0" fontId="31" fillId="0" borderId="46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48" xfId="0" applyFont="1" applyFill="1" applyBorder="1" applyAlignment="1">
      <alignment horizontal="left" vertical="center"/>
    </xf>
    <xf numFmtId="0" fontId="31" fillId="0" borderId="49" xfId="0" applyFont="1" applyBorder="1" applyAlignment="1">
      <alignment horizontal="center" vertical="center"/>
    </xf>
    <xf numFmtId="0" fontId="0" fillId="0" borderId="50" xfId="0" applyBorder="1"/>
    <xf numFmtId="0" fontId="0" fillId="0" borderId="41" xfId="0" applyBorder="1"/>
    <xf numFmtId="0" fontId="24" fillId="0" borderId="45" xfId="0" applyFont="1" applyFill="1" applyBorder="1"/>
    <xf numFmtId="184" fontId="0" fillId="0" borderId="17" xfId="0" applyNumberFormat="1" applyBorder="1"/>
    <xf numFmtId="0" fontId="26" fillId="0" borderId="51" xfId="0" applyFont="1" applyBorder="1" applyAlignment="1">
      <alignment horizontal="center"/>
    </xf>
    <xf numFmtId="0" fontId="26" fillId="0" borderId="52" xfId="0" applyFont="1" applyBorder="1" applyAlignment="1">
      <alignment horizontal="center"/>
    </xf>
    <xf numFmtId="0" fontId="36" fillId="0" borderId="39" xfId="0" applyFont="1" applyBorder="1" applyAlignment="1"/>
    <xf numFmtId="0" fontId="37" fillId="0" borderId="39" xfId="0" applyFont="1" applyBorder="1" applyAlignment="1"/>
    <xf numFmtId="0" fontId="34" fillId="0" borderId="11" xfId="0" applyFont="1" applyBorder="1" applyAlignment="1"/>
    <xf numFmtId="0" fontId="34" fillId="0" borderId="20" xfId="0" applyFont="1" applyBorder="1" applyAlignment="1"/>
    <xf numFmtId="0" fontId="25" fillId="0" borderId="19" xfId="0" applyFont="1" applyBorder="1" applyAlignment="1"/>
    <xf numFmtId="0" fontId="25" fillId="0" borderId="11" xfId="0" applyFont="1" applyBorder="1" applyAlignment="1"/>
    <xf numFmtId="0" fontId="25" fillId="0" borderId="20" xfId="0" applyFont="1" applyBorder="1" applyAlignment="1"/>
    <xf numFmtId="0" fontId="25" fillId="0" borderId="0" xfId="0" applyFont="1" applyBorder="1" applyAlignment="1"/>
    <xf numFmtId="184" fontId="0" fillId="0" borderId="28" xfId="0" applyNumberFormat="1" applyBorder="1"/>
    <xf numFmtId="49" fontId="0" fillId="0" borderId="13" xfId="0" applyNumberFormat="1" applyBorder="1"/>
    <xf numFmtId="44" fontId="26" fillId="0" borderId="0" xfId="29" applyFont="1"/>
    <xf numFmtId="0" fontId="26" fillId="0" borderId="53" xfId="0" applyFont="1" applyBorder="1"/>
    <xf numFmtId="0" fontId="26" fillId="0" borderId="43" xfId="0" applyFont="1" applyBorder="1" applyAlignment="1">
      <alignment horizontal="right"/>
    </xf>
    <xf numFmtId="0" fontId="26" fillId="0" borderId="54" xfId="0" applyFont="1" applyBorder="1"/>
    <xf numFmtId="0" fontId="26" fillId="0" borderId="20" xfId="0" applyFont="1" applyBorder="1" applyAlignment="1">
      <alignment horizontal="right"/>
    </xf>
    <xf numFmtId="0" fontId="26" fillId="0" borderId="0" xfId="0" applyFont="1" applyFill="1" applyBorder="1"/>
    <xf numFmtId="0" fontId="26" fillId="0" borderId="0" xfId="0" applyFont="1" applyFill="1" applyBorder="1" applyAlignment="1">
      <alignment horizontal="left"/>
    </xf>
    <xf numFmtId="0" fontId="26" fillId="0" borderId="55" xfId="0" applyFont="1" applyBorder="1" applyAlignment="1">
      <alignment horizontal="center"/>
    </xf>
    <xf numFmtId="0" fontId="26" fillId="0" borderId="56" xfId="0" applyFont="1" applyBorder="1" applyAlignment="1">
      <alignment horizontal="center"/>
    </xf>
    <xf numFmtId="184" fontId="0" fillId="0" borderId="14" xfId="0" applyNumberFormat="1" applyBorder="1"/>
    <xf numFmtId="0" fontId="24" fillId="0" borderId="45" xfId="0" applyFont="1" applyBorder="1" applyAlignment="1">
      <alignment horizontal="center"/>
    </xf>
    <xf numFmtId="2" fontId="41" fillId="0" borderId="0" xfId="0" applyNumberFormat="1" applyFont="1" applyBorder="1"/>
    <xf numFmtId="0" fontId="16" fillId="0" borderId="33" xfId="0" applyFont="1" applyBorder="1"/>
    <xf numFmtId="0" fontId="16" fillId="0" borderId="35" xfId="0" applyFont="1" applyBorder="1"/>
    <xf numFmtId="0" fontId="21" fillId="0" borderId="35" xfId="0" applyFont="1" applyBorder="1"/>
    <xf numFmtId="0" fontId="16" fillId="0" borderId="48" xfId="0" applyFont="1" applyBorder="1"/>
    <xf numFmtId="49" fontId="16" fillId="0" borderId="26" xfId="0" applyNumberFormat="1" applyFont="1" applyBorder="1"/>
    <xf numFmtId="49" fontId="16" fillId="0" borderId="13" xfId="0" applyNumberFormat="1" applyFont="1" applyBorder="1"/>
    <xf numFmtId="49" fontId="16" fillId="0" borderId="15" xfId="0" applyNumberFormat="1" applyFont="1" applyBorder="1"/>
    <xf numFmtId="0" fontId="0" fillId="0" borderId="35" xfId="0" applyBorder="1"/>
    <xf numFmtId="0" fontId="0" fillId="0" borderId="48" xfId="0" applyFont="1" applyFill="1" applyBorder="1"/>
    <xf numFmtId="49" fontId="0" fillId="0" borderId="15" xfId="0" applyNumberFormat="1" applyFont="1" applyFill="1" applyBorder="1"/>
    <xf numFmtId="0" fontId="16" fillId="0" borderId="33" xfId="0" applyFont="1" applyBorder="1" applyAlignment="1">
      <alignment horizontal="left"/>
    </xf>
    <xf numFmtId="0" fontId="16" fillId="0" borderId="57" xfId="0" applyFont="1" applyBorder="1" applyAlignment="1">
      <alignment horizontal="left"/>
    </xf>
    <xf numFmtId="0" fontId="16" fillId="0" borderId="35" xfId="0" applyFont="1" applyBorder="1" applyAlignment="1">
      <alignment horizontal="left"/>
    </xf>
    <xf numFmtId="0" fontId="16" fillId="0" borderId="48" xfId="0" applyFont="1" applyBorder="1" applyAlignment="1">
      <alignment horizontal="left"/>
    </xf>
    <xf numFmtId="0" fontId="16" fillId="0" borderId="57" xfId="0" applyFont="1" applyBorder="1"/>
    <xf numFmtId="184" fontId="0" fillId="0" borderId="24" xfId="0" applyNumberFormat="1" applyBorder="1"/>
    <xf numFmtId="0" fontId="25" fillId="0" borderId="58" xfId="0" applyFont="1" applyBorder="1" applyAlignment="1"/>
    <xf numFmtId="0" fontId="25" fillId="0" borderId="43" xfId="0" applyFont="1" applyBorder="1" applyAlignment="1"/>
    <xf numFmtId="0" fontId="24" fillId="0" borderId="50" xfId="0" applyFont="1" applyBorder="1" applyAlignment="1">
      <alignment horizontal="center"/>
    </xf>
    <xf numFmtId="0" fontId="24" fillId="0" borderId="56" xfId="0" applyFont="1" applyFill="1" applyBorder="1"/>
    <xf numFmtId="0" fontId="22" fillId="0" borderId="12" xfId="0" applyFont="1" applyBorder="1"/>
    <xf numFmtId="0" fontId="22" fillId="0" borderId="13" xfId="0" applyFont="1" applyBorder="1"/>
    <xf numFmtId="49" fontId="26" fillId="0" borderId="12" xfId="0" applyNumberFormat="1" applyFont="1" applyBorder="1"/>
    <xf numFmtId="0" fontId="40" fillId="0" borderId="56" xfId="0" applyFont="1" applyFill="1" applyBorder="1"/>
    <xf numFmtId="184" fontId="26" fillId="0" borderId="22" xfId="0" applyNumberFormat="1" applyFont="1" applyBorder="1"/>
    <xf numFmtId="184" fontId="26" fillId="0" borderId="27" xfId="0" applyNumberFormat="1" applyFont="1" applyBorder="1"/>
    <xf numFmtId="0" fontId="37" fillId="0" borderId="0" xfId="0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8" fillId="0" borderId="50" xfId="0" applyFont="1" applyBorder="1" applyAlignment="1">
      <alignment horizontal="center"/>
    </xf>
    <xf numFmtId="0" fontId="35" fillId="0" borderId="38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0" fillId="0" borderId="50" xfId="0" applyFont="1" applyFill="1" applyBorder="1" applyAlignment="1">
      <alignment horizontal="center" vertical="center" wrapText="1"/>
    </xf>
    <xf numFmtId="0" fontId="30" fillId="0" borderId="38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 wrapText="1"/>
    </xf>
    <xf numFmtId="0" fontId="23" fillId="0" borderId="58" xfId="0" applyFont="1" applyBorder="1" applyAlignment="1">
      <alignment horizontal="center"/>
    </xf>
    <xf numFmtId="0" fontId="23" fillId="0" borderId="42" xfId="0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0" fontId="24" fillId="0" borderId="38" xfId="0" applyFont="1" applyBorder="1" applyAlignment="1">
      <alignment horizontal="center"/>
    </xf>
    <xf numFmtId="0" fontId="23" fillId="0" borderId="50" xfId="0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23" fillId="0" borderId="55" xfId="0" applyFont="1" applyBorder="1" applyAlignment="1">
      <alignment horizontal="center"/>
    </xf>
    <xf numFmtId="0" fontId="32" fillId="0" borderId="0" xfId="0" applyFont="1" applyBorder="1" applyAlignment="1">
      <alignment vertical="top" wrapText="1"/>
    </xf>
    <xf numFmtId="0" fontId="23" fillId="0" borderId="60" xfId="0" applyFont="1" applyBorder="1" applyAlignment="1">
      <alignment horizontal="center"/>
    </xf>
    <xf numFmtId="0" fontId="22" fillId="0" borderId="37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4" fillId="0" borderId="61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59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38" fillId="0" borderId="38" xfId="0" applyFont="1" applyBorder="1" applyAlignment="1">
      <alignment horizontal="center"/>
    </xf>
    <xf numFmtId="0" fontId="23" fillId="0" borderId="59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4" fillId="0" borderId="58" xfId="0" applyFont="1" applyBorder="1" applyAlignment="1">
      <alignment horizontal="center"/>
    </xf>
    <xf numFmtId="0" fontId="24" fillId="0" borderId="55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4" fillId="0" borderId="39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3" fillId="0" borderId="32" xfId="0" applyFon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3" fillId="0" borderId="61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4" fillId="0" borderId="32" xfId="0" applyFont="1" applyBorder="1" applyAlignment="1">
      <alignment horizontal="center"/>
    </xf>
    <xf numFmtId="0" fontId="22" fillId="0" borderId="38" xfId="0" applyFont="1" applyBorder="1" applyAlignment="1">
      <alignment horizontal="center"/>
    </xf>
    <xf numFmtId="0" fontId="22" fillId="0" borderId="55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24" fillId="0" borderId="62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32" fillId="0" borderId="12" xfId="0" applyFont="1" applyBorder="1" applyAlignment="1">
      <alignment vertical="top" wrapText="1"/>
    </xf>
    <xf numFmtId="0" fontId="34" fillId="0" borderId="41" xfId="0" applyFont="1" applyBorder="1" applyAlignment="1">
      <alignment horizontal="center"/>
    </xf>
    <xf numFmtId="0" fontId="27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7</xdr:col>
      <xdr:colOff>371475</xdr:colOff>
      <xdr:row>0</xdr:row>
      <xdr:rowOff>0</xdr:rowOff>
    </xdr:to>
    <xdr:pic>
      <xdr:nvPicPr>
        <xdr:cNvPr id="10529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29025" y="0"/>
          <a:ext cx="3105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104775</xdr:colOff>
      <xdr:row>0</xdr:row>
      <xdr:rowOff>0</xdr:rowOff>
    </xdr:from>
    <xdr:to>
      <xdr:col>8</xdr:col>
      <xdr:colOff>466725</xdr:colOff>
      <xdr:row>0</xdr:row>
      <xdr:rowOff>276225</xdr:rowOff>
    </xdr:to>
    <xdr:pic>
      <xdr:nvPicPr>
        <xdr:cNvPr id="10533" name="Picture 1317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34225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971550</xdr:colOff>
      <xdr:row>0</xdr:row>
      <xdr:rowOff>0</xdr:rowOff>
    </xdr:from>
    <xdr:to>
      <xdr:col>2</xdr:col>
      <xdr:colOff>361950</xdr:colOff>
      <xdr:row>1</xdr:row>
      <xdr:rowOff>0</xdr:rowOff>
    </xdr:to>
    <xdr:pic>
      <xdr:nvPicPr>
        <xdr:cNvPr id="10534" name="Picture 1318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1275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11479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9825" y="0"/>
          <a:ext cx="2324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447675</xdr:colOff>
      <xdr:row>0</xdr:row>
      <xdr:rowOff>0</xdr:rowOff>
    </xdr:from>
    <xdr:to>
      <xdr:col>9</xdr:col>
      <xdr:colOff>57150</xdr:colOff>
      <xdr:row>0</xdr:row>
      <xdr:rowOff>276225</xdr:rowOff>
    </xdr:to>
    <xdr:pic>
      <xdr:nvPicPr>
        <xdr:cNvPr id="11483" name="Picture 1243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67450" y="0"/>
          <a:ext cx="3905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1047750</xdr:colOff>
      <xdr:row>0</xdr:row>
      <xdr:rowOff>9525</xdr:rowOff>
    </xdr:from>
    <xdr:to>
      <xdr:col>3</xdr:col>
      <xdr:colOff>9525</xdr:colOff>
      <xdr:row>1</xdr:row>
      <xdr:rowOff>9525</xdr:rowOff>
    </xdr:to>
    <xdr:pic>
      <xdr:nvPicPr>
        <xdr:cNvPr id="11484" name="Picture 124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47850" y="9525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10</xdr:col>
      <xdr:colOff>371475</xdr:colOff>
      <xdr:row>0</xdr:row>
      <xdr:rowOff>0</xdr:rowOff>
    </xdr:to>
    <xdr:pic>
      <xdr:nvPicPr>
        <xdr:cNvPr id="24577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0" y="0"/>
          <a:ext cx="538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24578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0" y="0"/>
          <a:ext cx="2324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104775</xdr:colOff>
      <xdr:row>0</xdr:row>
      <xdr:rowOff>0</xdr:rowOff>
    </xdr:from>
    <xdr:to>
      <xdr:col>8</xdr:col>
      <xdr:colOff>466725</xdr:colOff>
      <xdr:row>0</xdr:row>
      <xdr:rowOff>276225</xdr:rowOff>
    </xdr:to>
    <xdr:pic>
      <xdr:nvPicPr>
        <xdr:cNvPr id="24579" name="Picture 3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76925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828675</xdr:colOff>
      <xdr:row>0</xdr:row>
      <xdr:rowOff>0</xdr:rowOff>
    </xdr:from>
    <xdr:to>
      <xdr:col>2</xdr:col>
      <xdr:colOff>219075</xdr:colOff>
      <xdr:row>1</xdr:row>
      <xdr:rowOff>0</xdr:rowOff>
    </xdr:to>
    <xdr:pic>
      <xdr:nvPicPr>
        <xdr:cNvPr id="2458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0020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25601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0"/>
          <a:ext cx="443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923925</xdr:colOff>
      <xdr:row>0</xdr:row>
      <xdr:rowOff>0</xdr:rowOff>
    </xdr:from>
    <xdr:to>
      <xdr:col>5</xdr:col>
      <xdr:colOff>371475</xdr:colOff>
      <xdr:row>0</xdr:row>
      <xdr:rowOff>0</xdr:rowOff>
    </xdr:to>
    <xdr:pic>
      <xdr:nvPicPr>
        <xdr:cNvPr id="25602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0"/>
          <a:ext cx="2714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180975</xdr:colOff>
      <xdr:row>0</xdr:row>
      <xdr:rowOff>0</xdr:rowOff>
    </xdr:from>
    <xdr:to>
      <xdr:col>6</xdr:col>
      <xdr:colOff>542925</xdr:colOff>
      <xdr:row>0</xdr:row>
      <xdr:rowOff>0</xdr:rowOff>
    </xdr:to>
    <xdr:pic>
      <xdr:nvPicPr>
        <xdr:cNvPr id="25603" name="Picture 3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53025" y="0"/>
          <a:ext cx="361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971550</xdr:colOff>
      <xdr:row>0</xdr:row>
      <xdr:rowOff>0</xdr:rowOff>
    </xdr:from>
    <xdr:to>
      <xdr:col>1</xdr:col>
      <xdr:colOff>361950</xdr:colOff>
      <xdr:row>0</xdr:row>
      <xdr:rowOff>0</xdr:rowOff>
    </xdr:to>
    <xdr:pic>
      <xdr:nvPicPr>
        <xdr:cNvPr id="2560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1550" y="0"/>
          <a:ext cx="361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561975</xdr:colOff>
      <xdr:row>1</xdr:row>
      <xdr:rowOff>0</xdr:rowOff>
    </xdr:from>
    <xdr:to>
      <xdr:col>7</xdr:col>
      <xdr:colOff>352425</xdr:colOff>
      <xdr:row>1</xdr:row>
      <xdr:rowOff>276225</xdr:rowOff>
    </xdr:to>
    <xdr:pic>
      <xdr:nvPicPr>
        <xdr:cNvPr id="25605" name="Picture 5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534025" y="171450"/>
          <a:ext cx="571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1</xdr:row>
      <xdr:rowOff>0</xdr:rowOff>
    </xdr:from>
    <xdr:to>
      <xdr:col>0</xdr:col>
      <xdr:colOff>742950</xdr:colOff>
      <xdr:row>2</xdr:row>
      <xdr:rowOff>0</xdr:rowOff>
    </xdr:to>
    <xdr:pic>
      <xdr:nvPicPr>
        <xdr:cNvPr id="2560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71450" y="17145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10</xdr:col>
      <xdr:colOff>371475</xdr:colOff>
      <xdr:row>0</xdr:row>
      <xdr:rowOff>0</xdr:rowOff>
    </xdr:to>
    <xdr:pic>
      <xdr:nvPicPr>
        <xdr:cNvPr id="18433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43125" y="0"/>
          <a:ext cx="5400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18434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43125" y="0"/>
          <a:ext cx="2428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285750</xdr:colOff>
      <xdr:row>0</xdr:row>
      <xdr:rowOff>0</xdr:rowOff>
    </xdr:from>
    <xdr:to>
      <xdr:col>8</xdr:col>
      <xdr:colOff>647700</xdr:colOff>
      <xdr:row>0</xdr:row>
      <xdr:rowOff>276225</xdr:rowOff>
    </xdr:to>
    <xdr:pic>
      <xdr:nvPicPr>
        <xdr:cNvPr id="18436" name="Picture 4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67400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971550</xdr:colOff>
      <xdr:row>0</xdr:row>
      <xdr:rowOff>0</xdr:rowOff>
    </xdr:from>
    <xdr:to>
      <xdr:col>2</xdr:col>
      <xdr:colOff>361950</xdr:colOff>
      <xdr:row>1</xdr:row>
      <xdr:rowOff>0</xdr:rowOff>
    </xdr:to>
    <xdr:pic>
      <xdr:nvPicPr>
        <xdr:cNvPr id="1843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0495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923925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21505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52700" y="0"/>
          <a:ext cx="2781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923925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21506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52700" y="0"/>
          <a:ext cx="2781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561975</xdr:colOff>
      <xdr:row>0</xdr:row>
      <xdr:rowOff>0</xdr:rowOff>
    </xdr:from>
    <xdr:to>
      <xdr:col>8</xdr:col>
      <xdr:colOff>352425</xdr:colOff>
      <xdr:row>0</xdr:row>
      <xdr:rowOff>276225</xdr:rowOff>
    </xdr:to>
    <xdr:pic>
      <xdr:nvPicPr>
        <xdr:cNvPr id="21510" name="Picture 6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257800" y="0"/>
          <a:ext cx="4286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0</xdr:row>
      <xdr:rowOff>0</xdr:rowOff>
    </xdr:from>
    <xdr:to>
      <xdr:col>1</xdr:col>
      <xdr:colOff>742950</xdr:colOff>
      <xdr:row>1</xdr:row>
      <xdr:rowOff>0</xdr:rowOff>
    </xdr:to>
    <xdr:pic>
      <xdr:nvPicPr>
        <xdr:cNvPr id="2151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385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0</xdr:row>
      <xdr:rowOff>0</xdr:rowOff>
    </xdr:from>
    <xdr:to>
      <xdr:col>8</xdr:col>
      <xdr:colOff>466725</xdr:colOff>
      <xdr:row>0</xdr:row>
      <xdr:rowOff>276225</xdr:rowOff>
    </xdr:to>
    <xdr:pic>
      <xdr:nvPicPr>
        <xdr:cNvPr id="23553" name="Picture 1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95975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971550</xdr:colOff>
      <xdr:row>0</xdr:row>
      <xdr:rowOff>0</xdr:rowOff>
    </xdr:from>
    <xdr:to>
      <xdr:col>2</xdr:col>
      <xdr:colOff>361950</xdr:colOff>
      <xdr:row>1</xdr:row>
      <xdr:rowOff>0</xdr:rowOff>
    </xdr:to>
    <xdr:pic>
      <xdr:nvPicPr>
        <xdr:cNvPr id="235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14475" y="0"/>
          <a:ext cx="3619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2"/>
  <sheetViews>
    <sheetView tabSelected="1" workbookViewId="0">
      <selection activeCell="B27" sqref="B27"/>
    </sheetView>
  </sheetViews>
  <sheetFormatPr defaultRowHeight="12.75"/>
  <cols>
    <col min="1" max="1" width="24.140625" bestFit="1" customWidth="1"/>
    <col min="2" max="2" width="17.7109375" bestFit="1" customWidth="1"/>
    <col min="3" max="3" width="12.5703125" bestFit="1" customWidth="1"/>
    <col min="4" max="4" width="9.5703125" customWidth="1"/>
    <col min="5" max="5" width="11.140625" bestFit="1" customWidth="1"/>
    <col min="6" max="6" width="8.7109375" bestFit="1" customWidth="1"/>
    <col min="7" max="7" width="11.5703125" bestFit="1" customWidth="1"/>
    <col min="8" max="8" width="10" bestFit="1" customWidth="1"/>
    <col min="9" max="9" width="11.7109375" bestFit="1" customWidth="1"/>
    <col min="10" max="10" width="11.28515625" bestFit="1" customWidth="1"/>
    <col min="11" max="11" width="13.5703125" bestFit="1" customWidth="1"/>
    <col min="12" max="12" width="17.140625" customWidth="1"/>
    <col min="13" max="13" width="16.28515625" hidden="1" customWidth="1"/>
    <col min="14" max="14" width="13.42578125" customWidth="1"/>
    <col min="15" max="15" width="1.85546875" customWidth="1"/>
  </cols>
  <sheetData>
    <row r="1" spans="1:14" ht="23.25">
      <c r="A1" s="203" t="s">
        <v>115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80"/>
      <c r="M1" s="80"/>
      <c r="N1" s="80"/>
    </row>
    <row r="2" spans="1:14" ht="16.5">
      <c r="A2" s="205" t="s">
        <v>110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81"/>
      <c r="M2" s="81"/>
      <c r="N2" s="81"/>
    </row>
    <row r="3" spans="1:14" ht="15">
      <c r="A3" s="88"/>
      <c r="B3" s="200" t="s">
        <v>111</v>
      </c>
      <c r="C3" s="200"/>
      <c r="D3" s="200"/>
      <c r="E3" s="200"/>
      <c r="F3" s="200"/>
      <c r="G3" s="200"/>
      <c r="H3" s="200"/>
      <c r="I3" s="200"/>
      <c r="J3" s="200"/>
      <c r="K3" s="200"/>
      <c r="L3" s="81"/>
      <c r="M3" s="81"/>
      <c r="N3" s="81"/>
    </row>
    <row r="4" spans="1:14" ht="15">
      <c r="A4" s="88"/>
      <c r="B4" s="200" t="s">
        <v>112</v>
      </c>
      <c r="C4" s="200"/>
      <c r="D4" s="200"/>
      <c r="E4" s="200"/>
      <c r="F4" s="200"/>
      <c r="G4" s="200"/>
      <c r="H4" s="200"/>
      <c r="I4" s="200"/>
      <c r="J4" s="200"/>
      <c r="K4" s="200"/>
      <c r="L4" s="81"/>
      <c r="M4" s="81"/>
      <c r="N4" s="81"/>
    </row>
    <row r="5" spans="1:14" ht="15">
      <c r="A5" s="88"/>
      <c r="B5" s="200" t="s">
        <v>113</v>
      </c>
      <c r="C5" s="200"/>
      <c r="D5" s="200"/>
      <c r="E5" s="200"/>
      <c r="F5" s="200"/>
      <c r="G5" s="200"/>
      <c r="H5" s="200"/>
      <c r="I5" s="200"/>
      <c r="J5" s="200"/>
      <c r="K5" s="200"/>
      <c r="L5" s="81"/>
      <c r="M5" s="81"/>
      <c r="N5" s="81"/>
    </row>
    <row r="6" spans="1:14" ht="18.75" thickBot="1">
      <c r="A6" s="201" t="s">
        <v>114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"/>
      <c r="M6" s="2"/>
      <c r="N6" s="2"/>
    </row>
    <row r="7" spans="1:14" ht="13.5" thickBot="1">
      <c r="L7" s="146"/>
      <c r="M7" s="80"/>
      <c r="N7" s="1"/>
    </row>
    <row r="8" spans="1:14" ht="13.5" thickBot="1">
      <c r="L8" s="146"/>
      <c r="M8" s="80"/>
      <c r="N8" s="1"/>
    </row>
    <row r="9" spans="1:14" ht="16.5" customHeight="1" thickBot="1">
      <c r="A9" s="213" t="s">
        <v>202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07" t="s">
        <v>164</v>
      </c>
      <c r="M9" s="208"/>
      <c r="N9" s="209"/>
    </row>
    <row r="10" spans="1:14" ht="16.5" customHeight="1" thickBot="1">
      <c r="A10" s="217" t="s">
        <v>30</v>
      </c>
      <c r="B10" s="218"/>
      <c r="C10" s="218"/>
      <c r="D10" s="218"/>
      <c r="E10" s="218"/>
      <c r="F10" s="218"/>
      <c r="G10" s="218"/>
      <c r="H10" s="218"/>
      <c r="I10" s="219"/>
      <c r="J10" s="29"/>
      <c r="K10" s="141"/>
      <c r="L10" s="210"/>
      <c r="M10" s="211"/>
      <c r="N10" s="212"/>
    </row>
    <row r="11" spans="1:14" ht="17.25" thickBot="1">
      <c r="A11" s="226" t="s">
        <v>15</v>
      </c>
      <c r="B11" s="225"/>
      <c r="C11" s="43" t="s">
        <v>8</v>
      </c>
      <c r="D11" s="42" t="s">
        <v>0</v>
      </c>
      <c r="E11" s="42" t="s">
        <v>76</v>
      </c>
      <c r="F11" s="42" t="s">
        <v>16</v>
      </c>
      <c r="G11" s="42" t="s">
        <v>146</v>
      </c>
      <c r="H11" s="42" t="s">
        <v>18</v>
      </c>
      <c r="I11" s="42" t="s">
        <v>17</v>
      </c>
      <c r="J11" s="43" t="s">
        <v>1</v>
      </c>
      <c r="K11" s="148" t="s">
        <v>75</v>
      </c>
      <c r="L11" s="64" t="s">
        <v>165</v>
      </c>
      <c r="M11" s="65"/>
      <c r="N11" s="142">
        <v>300</v>
      </c>
    </row>
    <row r="12" spans="1:14" ht="16.5">
      <c r="A12" s="174" t="s">
        <v>19</v>
      </c>
      <c r="B12" s="178" t="s">
        <v>135</v>
      </c>
      <c r="C12" s="46">
        <v>11</v>
      </c>
      <c r="D12" s="111">
        <v>102629</v>
      </c>
      <c r="E12" s="47">
        <v>0</v>
      </c>
      <c r="F12" s="47">
        <v>1400</v>
      </c>
      <c r="G12" s="47">
        <f>(D12-E12-F12)*12.36%</f>
        <v>12511.904399999999</v>
      </c>
      <c r="H12" s="47">
        <v>1968.53</v>
      </c>
      <c r="I12" s="47">
        <f>(D12-E12-F12+G12+H12)*0.5%</f>
        <v>578.54717200000005</v>
      </c>
      <c r="J12" s="48">
        <f>D12-E12-F12+G12+H12+I12</f>
        <v>116287.981572</v>
      </c>
      <c r="K12" s="49">
        <f>J12-G12</f>
        <v>103776.077172</v>
      </c>
      <c r="L12" s="67" t="s">
        <v>166</v>
      </c>
      <c r="M12" s="67"/>
      <c r="N12" s="143">
        <v>400</v>
      </c>
    </row>
    <row r="13" spans="1:14" ht="16.5">
      <c r="A13" s="175" t="s">
        <v>19</v>
      </c>
      <c r="B13" s="179" t="s">
        <v>131</v>
      </c>
      <c r="C13" s="27" t="s">
        <v>134</v>
      </c>
      <c r="D13" s="99">
        <v>101833</v>
      </c>
      <c r="E13" s="5">
        <v>0</v>
      </c>
      <c r="F13" s="5">
        <v>1400</v>
      </c>
      <c r="G13" s="5">
        <f t="shared" ref="G13:G29" si="0">(D13-E13-F13)*12.36%</f>
        <v>12413.518799999998</v>
      </c>
      <c r="H13" s="5">
        <v>1968.53</v>
      </c>
      <c r="I13" s="5">
        <f>(D13-E13-F13+G13+H13)*0.5%</f>
        <v>574.075244</v>
      </c>
      <c r="J13" s="6">
        <f>D13-E13-F13+G13+H13+I13</f>
        <v>115389.124044</v>
      </c>
      <c r="K13" s="15">
        <f>J13-G13</f>
        <v>102975.60524400001</v>
      </c>
      <c r="L13" s="67" t="s">
        <v>167</v>
      </c>
      <c r="M13" s="67"/>
      <c r="N13" s="143">
        <v>500</v>
      </c>
    </row>
    <row r="14" spans="1:14" ht="16.5">
      <c r="A14" s="175" t="s">
        <v>19</v>
      </c>
      <c r="B14" s="179" t="s">
        <v>23</v>
      </c>
      <c r="C14" s="27">
        <v>6</v>
      </c>
      <c r="D14" s="99">
        <v>102184</v>
      </c>
      <c r="E14" s="5">
        <v>0</v>
      </c>
      <c r="F14" s="5">
        <v>1400</v>
      </c>
      <c r="G14" s="5">
        <f t="shared" si="0"/>
        <v>12456.902399999999</v>
      </c>
      <c r="H14" s="5">
        <v>1968.53</v>
      </c>
      <c r="I14" s="5">
        <f>(D14-E14-F14+G14+H14)*0.5%</f>
        <v>576.04716199999996</v>
      </c>
      <c r="J14" s="6">
        <f>D14-E14-F14+G14+H14+I14</f>
        <v>115785.47956199999</v>
      </c>
      <c r="K14" s="15">
        <f>J14-G14</f>
        <v>103328.577162</v>
      </c>
      <c r="L14" s="67" t="s">
        <v>168</v>
      </c>
      <c r="M14" s="67"/>
      <c r="N14" s="143">
        <v>600</v>
      </c>
    </row>
    <row r="15" spans="1:14" ht="16.5">
      <c r="A15" s="175" t="s">
        <v>19</v>
      </c>
      <c r="B15" s="179" t="s">
        <v>24</v>
      </c>
      <c r="C15" s="27">
        <v>3</v>
      </c>
      <c r="D15" s="99">
        <v>103081</v>
      </c>
      <c r="E15" s="5">
        <v>0</v>
      </c>
      <c r="F15" s="5">
        <v>1400</v>
      </c>
      <c r="G15" s="5">
        <f t="shared" si="0"/>
        <v>12567.771599999998</v>
      </c>
      <c r="H15" s="5">
        <v>1968.53</v>
      </c>
      <c r="I15" s="5">
        <f>(D15-E15-F15+G15+H15)*0.5%</f>
        <v>581.08650799999998</v>
      </c>
      <c r="J15" s="6">
        <f>D15-E15-F15+G15+H15+I15</f>
        <v>116798.38810799998</v>
      </c>
      <c r="K15" s="15">
        <f>J15-G15</f>
        <v>104230.61650799999</v>
      </c>
      <c r="L15" s="67" t="s">
        <v>169</v>
      </c>
      <c r="M15" s="67"/>
      <c r="N15" s="143">
        <v>700</v>
      </c>
    </row>
    <row r="16" spans="1:14" ht="16.5">
      <c r="A16" s="175" t="s">
        <v>7</v>
      </c>
      <c r="B16" s="179" t="s">
        <v>20</v>
      </c>
      <c r="C16" s="27">
        <v>3</v>
      </c>
      <c r="D16" s="99">
        <v>107555</v>
      </c>
      <c r="E16" s="121">
        <v>4000</v>
      </c>
      <c r="F16" s="5">
        <v>1400</v>
      </c>
      <c r="G16" s="5">
        <f t="shared" si="0"/>
        <v>12626.357999999998</v>
      </c>
      <c r="H16" s="5">
        <v>1968.53</v>
      </c>
      <c r="I16" s="5">
        <f t="shared" ref="I16:I27" si="1">(D16-E16-F16+G16+H16)*0.5%</f>
        <v>583.74943999999994</v>
      </c>
      <c r="J16" s="6">
        <f t="shared" ref="J16:J27" si="2">D16-E16-F16+G16+H16+I16</f>
        <v>117333.63743999999</v>
      </c>
      <c r="K16" s="15">
        <f t="shared" ref="K16:K27" si="3">J16-G16</f>
        <v>104707.27944</v>
      </c>
      <c r="L16" s="67" t="s">
        <v>170</v>
      </c>
      <c r="M16" s="67"/>
      <c r="N16" s="143">
        <v>800</v>
      </c>
    </row>
    <row r="17" spans="1:14" ht="17.25" thickBot="1">
      <c r="A17" s="175" t="s">
        <v>21</v>
      </c>
      <c r="B17" s="179" t="s">
        <v>22</v>
      </c>
      <c r="C17" s="27">
        <v>11</v>
      </c>
      <c r="D17" s="99">
        <v>103523</v>
      </c>
      <c r="E17" s="5">
        <v>0</v>
      </c>
      <c r="F17" s="5">
        <v>1400</v>
      </c>
      <c r="G17" s="5">
        <f t="shared" si="0"/>
        <v>12622.402799999998</v>
      </c>
      <c r="H17" s="5">
        <v>1968.53</v>
      </c>
      <c r="I17" s="5">
        <f t="shared" si="1"/>
        <v>583.56966399999999</v>
      </c>
      <c r="J17" s="6">
        <f t="shared" si="2"/>
        <v>117297.50246399999</v>
      </c>
      <c r="K17" s="15">
        <f t="shared" si="3"/>
        <v>104675.09966399999</v>
      </c>
      <c r="L17" s="83" t="s">
        <v>171</v>
      </c>
      <c r="M17" s="83"/>
      <c r="N17" s="145">
        <v>900</v>
      </c>
    </row>
    <row r="18" spans="1:14">
      <c r="A18" s="175" t="s">
        <v>93</v>
      </c>
      <c r="B18" s="179" t="s">
        <v>90</v>
      </c>
      <c r="C18" s="27">
        <v>12</v>
      </c>
      <c r="D18" s="99">
        <v>106708</v>
      </c>
      <c r="E18" s="5">
        <v>0</v>
      </c>
      <c r="F18" s="5">
        <v>1400</v>
      </c>
      <c r="G18" s="5">
        <f t="shared" si="0"/>
        <v>13016.068799999999</v>
      </c>
      <c r="H18" s="5">
        <v>1968.53</v>
      </c>
      <c r="I18" s="5">
        <f t="shared" si="1"/>
        <v>601.46299399999998</v>
      </c>
      <c r="J18" s="6">
        <f t="shared" si="2"/>
        <v>120894.06179399999</v>
      </c>
      <c r="K18" s="15">
        <f t="shared" si="3"/>
        <v>107877.992994</v>
      </c>
    </row>
    <row r="19" spans="1:14" ht="16.5">
      <c r="A19" s="175" t="s">
        <v>128</v>
      </c>
      <c r="B19" s="179" t="s">
        <v>127</v>
      </c>
      <c r="C19" s="27">
        <v>1.9</v>
      </c>
      <c r="D19" s="99">
        <v>106708</v>
      </c>
      <c r="E19" s="5">
        <v>0</v>
      </c>
      <c r="F19" s="5">
        <v>1400</v>
      </c>
      <c r="G19" s="5">
        <f t="shared" si="0"/>
        <v>13016.068799999999</v>
      </c>
      <c r="H19" s="5">
        <v>1968.53</v>
      </c>
      <c r="I19" s="5">
        <f t="shared" si="1"/>
        <v>601.46299399999998</v>
      </c>
      <c r="J19" s="6">
        <f t="shared" si="2"/>
        <v>120894.06179399999</v>
      </c>
      <c r="K19" s="15">
        <f t="shared" si="3"/>
        <v>107877.992994</v>
      </c>
      <c r="L19" s="71"/>
      <c r="M19" s="71"/>
      <c r="N19" s="72"/>
    </row>
    <row r="20" spans="1:14" ht="16.5">
      <c r="A20" s="175" t="s">
        <v>93</v>
      </c>
      <c r="B20" s="179" t="s">
        <v>129</v>
      </c>
      <c r="C20" s="27"/>
      <c r="D20" s="99">
        <v>103524</v>
      </c>
      <c r="E20" s="5">
        <v>0</v>
      </c>
      <c r="F20" s="5">
        <v>1400</v>
      </c>
      <c r="G20" s="5">
        <f t="shared" si="0"/>
        <v>12622.526399999999</v>
      </c>
      <c r="H20" s="5">
        <v>1968.53</v>
      </c>
      <c r="I20" s="5">
        <f>(D20-E20-F20+G20+H20)*0.5%</f>
        <v>583.57528200000002</v>
      </c>
      <c r="J20" s="6">
        <f>D20-E20-F20+G20+H20+I20</f>
        <v>117298.63168200001</v>
      </c>
      <c r="K20" s="15">
        <f>J20-G20</f>
        <v>104676.105282</v>
      </c>
      <c r="L20" s="71"/>
      <c r="M20" s="71"/>
      <c r="N20" s="72"/>
    </row>
    <row r="21" spans="1:14" ht="16.5">
      <c r="A21" s="175" t="s">
        <v>138</v>
      </c>
      <c r="B21" s="179" t="s">
        <v>137</v>
      </c>
      <c r="C21" s="27">
        <v>12</v>
      </c>
      <c r="D21" s="99">
        <v>104287</v>
      </c>
      <c r="E21" s="5">
        <v>0</v>
      </c>
      <c r="F21" s="5">
        <v>1400</v>
      </c>
      <c r="G21" s="5">
        <f t="shared" si="0"/>
        <v>12716.833199999999</v>
      </c>
      <c r="H21" s="5">
        <v>1968.53</v>
      </c>
      <c r="I21" s="5">
        <f>(D21-E21-F21+G21+H21)*0.5%</f>
        <v>587.86181599999998</v>
      </c>
      <c r="J21" s="6">
        <f>D21-E21-F21+G21+H21+I21</f>
        <v>118160.225016</v>
      </c>
      <c r="K21" s="15">
        <f>J21-G21</f>
        <v>105443.391816</v>
      </c>
      <c r="L21" s="71"/>
      <c r="M21" s="71"/>
      <c r="N21" s="72"/>
    </row>
    <row r="22" spans="1:14" ht="16.5">
      <c r="A22" s="175" t="s">
        <v>138</v>
      </c>
      <c r="B22" s="179" t="s">
        <v>139</v>
      </c>
      <c r="C22" s="27">
        <v>12</v>
      </c>
      <c r="D22" s="99">
        <v>104665</v>
      </c>
      <c r="E22" s="5">
        <v>0</v>
      </c>
      <c r="F22" s="5">
        <v>1400</v>
      </c>
      <c r="G22" s="5">
        <f t="shared" si="0"/>
        <v>12763.553999999998</v>
      </c>
      <c r="H22" s="5">
        <v>1968.53</v>
      </c>
      <c r="I22" s="5">
        <f>(D22-E22-F22+G22+H22)*0.5%</f>
        <v>589.98541999999998</v>
      </c>
      <c r="J22" s="6">
        <f>D22-E22-F22+G22+H22+I22</f>
        <v>118587.06942</v>
      </c>
      <c r="K22" s="15">
        <f>J22-G22</f>
        <v>105823.51542</v>
      </c>
      <c r="L22" s="71"/>
      <c r="M22" s="71"/>
      <c r="N22" s="72"/>
    </row>
    <row r="23" spans="1:14" ht="16.5">
      <c r="A23" s="175" t="s">
        <v>138</v>
      </c>
      <c r="B23" s="179" t="s">
        <v>201</v>
      </c>
      <c r="C23" s="27">
        <v>10</v>
      </c>
      <c r="D23" s="99">
        <v>105912</v>
      </c>
      <c r="E23" s="5">
        <v>0</v>
      </c>
      <c r="F23" s="5">
        <v>1400</v>
      </c>
      <c r="G23" s="5">
        <f>(D23-E23-F23)*12.36%</f>
        <v>12917.683199999999</v>
      </c>
      <c r="H23" s="5">
        <v>1968.53</v>
      </c>
      <c r="I23" s="5">
        <f>(D23-E23-F23+G23+H23)*0.5%</f>
        <v>596.99106600000005</v>
      </c>
      <c r="J23" s="6">
        <f>D23-E23-F23+G23+H23+I23</f>
        <v>119995.204266</v>
      </c>
      <c r="K23" s="15">
        <f>J23-G23</f>
        <v>107077.521066</v>
      </c>
      <c r="L23" s="71"/>
      <c r="M23" s="71"/>
      <c r="N23" s="72"/>
    </row>
    <row r="24" spans="1:14" ht="16.5">
      <c r="A24" s="176" t="s">
        <v>109</v>
      </c>
      <c r="B24" s="179" t="s">
        <v>107</v>
      </c>
      <c r="C24" s="27">
        <v>3</v>
      </c>
      <c r="D24" s="99">
        <v>104121</v>
      </c>
      <c r="E24" s="5">
        <v>0</v>
      </c>
      <c r="F24" s="5">
        <v>1400</v>
      </c>
      <c r="G24" s="5">
        <f t="shared" si="0"/>
        <v>12696.315599999998</v>
      </c>
      <c r="H24" s="5">
        <v>1968.53</v>
      </c>
      <c r="I24" s="5">
        <f t="shared" si="1"/>
        <v>586.92922799999997</v>
      </c>
      <c r="J24" s="6">
        <f t="shared" si="2"/>
        <v>117972.77482799999</v>
      </c>
      <c r="K24" s="15">
        <f t="shared" si="3"/>
        <v>105276.45922799999</v>
      </c>
      <c r="L24" s="71"/>
      <c r="M24" s="71"/>
      <c r="N24" s="72"/>
    </row>
    <row r="25" spans="1:14" ht="16.5">
      <c r="A25" s="176" t="s">
        <v>109</v>
      </c>
      <c r="B25" s="179" t="s">
        <v>118</v>
      </c>
      <c r="C25" s="27">
        <v>8</v>
      </c>
      <c r="D25" s="99">
        <v>107155</v>
      </c>
      <c r="E25" s="5">
        <v>0</v>
      </c>
      <c r="F25" s="5">
        <v>1400</v>
      </c>
      <c r="G25" s="5">
        <f t="shared" si="0"/>
        <v>13071.317999999999</v>
      </c>
      <c r="H25" s="5">
        <v>1968.53</v>
      </c>
      <c r="I25" s="5">
        <f t="shared" si="1"/>
        <v>603.97424000000001</v>
      </c>
      <c r="J25" s="6">
        <f t="shared" si="2"/>
        <v>121398.82223999999</v>
      </c>
      <c r="K25" s="15">
        <f t="shared" si="3"/>
        <v>108327.50423999999</v>
      </c>
      <c r="L25" s="71"/>
      <c r="M25" s="71"/>
      <c r="N25" s="72"/>
    </row>
    <row r="26" spans="1:14" ht="16.5">
      <c r="A26" s="176" t="s">
        <v>109</v>
      </c>
      <c r="B26" s="179" t="s">
        <v>136</v>
      </c>
      <c r="C26" s="27"/>
      <c r="D26" s="99">
        <v>102877</v>
      </c>
      <c r="E26" s="5">
        <v>0</v>
      </c>
      <c r="F26" s="5">
        <v>1400</v>
      </c>
      <c r="G26" s="5">
        <f t="shared" si="0"/>
        <v>12542.557199999999</v>
      </c>
      <c r="H26" s="5">
        <v>1968.53</v>
      </c>
      <c r="I26" s="5">
        <f>(D26-E26-F26+G26+H26)*0.5%</f>
        <v>579.94043599999998</v>
      </c>
      <c r="J26" s="6">
        <f>D26-E26-F26+G26+H26+I26</f>
        <v>116568.027636</v>
      </c>
      <c r="K26" s="15">
        <f>J26-G26</f>
        <v>104025.470436</v>
      </c>
      <c r="L26" s="71"/>
      <c r="M26" s="71"/>
      <c r="N26" s="72"/>
    </row>
    <row r="27" spans="1:14" ht="16.5">
      <c r="A27" s="176" t="s">
        <v>130</v>
      </c>
      <c r="B27" s="179" t="s">
        <v>132</v>
      </c>
      <c r="C27" s="27" t="s">
        <v>133</v>
      </c>
      <c r="D27" s="99">
        <v>104376</v>
      </c>
      <c r="E27" s="5">
        <v>0</v>
      </c>
      <c r="F27" s="5">
        <v>1400</v>
      </c>
      <c r="G27" s="5">
        <f t="shared" si="0"/>
        <v>12727.833599999998</v>
      </c>
      <c r="H27" s="5">
        <v>1968.53</v>
      </c>
      <c r="I27" s="5">
        <f t="shared" si="1"/>
        <v>588.36181799999997</v>
      </c>
      <c r="J27" s="6">
        <f t="shared" si="2"/>
        <v>118260.725418</v>
      </c>
      <c r="K27" s="15">
        <f t="shared" si="3"/>
        <v>105532.891818</v>
      </c>
      <c r="L27" s="71"/>
      <c r="M27" s="71"/>
      <c r="N27" s="72"/>
    </row>
    <row r="28" spans="1:14">
      <c r="A28" s="175" t="s">
        <v>2</v>
      </c>
      <c r="B28" s="179" t="s">
        <v>94</v>
      </c>
      <c r="C28" s="27" t="s">
        <v>31</v>
      </c>
      <c r="D28" s="99">
        <v>96560</v>
      </c>
      <c r="E28" s="5">
        <v>0</v>
      </c>
      <c r="F28" s="5">
        <v>0</v>
      </c>
      <c r="G28" s="5">
        <f t="shared" si="0"/>
        <v>11934.815999999999</v>
      </c>
      <c r="H28" s="5">
        <v>1968.53</v>
      </c>
      <c r="I28" s="5">
        <f>(D28-E28-F28+G28+H28)*0.5%</f>
        <v>552.31673000000001</v>
      </c>
      <c r="J28" s="6">
        <f>D28-E28-F28+G28+H28+I28</f>
        <v>111015.66273</v>
      </c>
      <c r="K28" s="15">
        <f>J28-G28</f>
        <v>99080.84672999999</v>
      </c>
    </row>
    <row r="29" spans="1:14" ht="13.5" thickBot="1">
      <c r="A29" s="177" t="s">
        <v>2</v>
      </c>
      <c r="B29" s="180" t="s">
        <v>95</v>
      </c>
      <c r="C29" s="28" t="s">
        <v>31</v>
      </c>
      <c r="D29" s="102">
        <v>96560</v>
      </c>
      <c r="E29" s="22">
        <v>0</v>
      </c>
      <c r="F29" s="22">
        <v>0</v>
      </c>
      <c r="G29" s="22">
        <f t="shared" si="0"/>
        <v>11934.815999999999</v>
      </c>
      <c r="H29" s="22">
        <v>1968.53</v>
      </c>
      <c r="I29" s="22">
        <f>(D29-E29-F29+G29+H29)*0.5%</f>
        <v>552.31673000000001</v>
      </c>
      <c r="J29" s="32">
        <f>D29-E29-F29+G29+H29+I29</f>
        <v>111015.66273</v>
      </c>
      <c r="K29" s="23">
        <f>J29-G29</f>
        <v>99080.84672999999</v>
      </c>
    </row>
    <row r="30" spans="1:14">
      <c r="B30" s="3"/>
      <c r="D30" s="7"/>
      <c r="E30" s="7"/>
      <c r="F30" s="7"/>
      <c r="G30" s="7"/>
      <c r="H30" s="7"/>
      <c r="I30" s="7"/>
      <c r="J30" s="8"/>
    </row>
    <row r="31" spans="1:14" ht="16.5" thickBot="1">
      <c r="A31" s="227" t="s">
        <v>25</v>
      </c>
      <c r="B31" s="227"/>
      <c r="C31" s="227"/>
      <c r="D31" s="227"/>
      <c r="E31" s="227"/>
      <c r="F31" s="227"/>
      <c r="G31" s="227"/>
      <c r="H31" s="227"/>
      <c r="I31" s="227"/>
      <c r="J31" s="227"/>
      <c r="K31" s="60"/>
    </row>
    <row r="32" spans="1:14" ht="13.5" customHeight="1" thickBot="1">
      <c r="A32" s="215" t="s">
        <v>15</v>
      </c>
      <c r="B32" s="216"/>
      <c r="C32" s="192" t="s">
        <v>8</v>
      </c>
      <c r="D32" s="42" t="s">
        <v>0</v>
      </c>
      <c r="E32" s="42" t="s">
        <v>76</v>
      </c>
      <c r="F32" s="42" t="s">
        <v>16</v>
      </c>
      <c r="G32" s="42" t="s">
        <v>146</v>
      </c>
      <c r="H32" s="42" t="s">
        <v>18</v>
      </c>
      <c r="I32" s="42" t="s">
        <v>17</v>
      </c>
      <c r="J32" s="43" t="s">
        <v>1</v>
      </c>
      <c r="K32" s="193" t="s">
        <v>75</v>
      </c>
      <c r="L32" s="207" t="s">
        <v>172</v>
      </c>
      <c r="M32" s="208"/>
      <c r="N32" s="209"/>
    </row>
    <row r="33" spans="1:14" ht="13.5" customHeight="1" thickBot="1">
      <c r="A33" s="44" t="s">
        <v>7</v>
      </c>
      <c r="B33" s="45" t="s">
        <v>26</v>
      </c>
      <c r="C33" s="46">
        <v>0.9</v>
      </c>
      <c r="D33" s="111">
        <v>104302</v>
      </c>
      <c r="E33" s="199">
        <v>4000</v>
      </c>
      <c r="F33" s="47">
        <v>1400</v>
      </c>
      <c r="G33" s="47">
        <f t="shared" ref="G33:G42" si="4">(D33-E33-F33)*12.36%</f>
        <v>12224.287199999999</v>
      </c>
      <c r="H33" s="47">
        <v>1968.53</v>
      </c>
      <c r="I33" s="47">
        <f>(D33-E33-F33+G33+H33)*0.5%</f>
        <v>565.47408599999994</v>
      </c>
      <c r="J33" s="48">
        <f>D33-E33-F33+G33+H33+I33</f>
        <v>113660.29128599999</v>
      </c>
      <c r="K33" s="49">
        <f>J33-G33</f>
        <v>101436.004086</v>
      </c>
      <c r="L33" s="211"/>
      <c r="M33" s="211"/>
      <c r="N33" s="212"/>
    </row>
    <row r="34" spans="1:14" ht="13.5" customHeight="1">
      <c r="A34" s="13" t="s">
        <v>141</v>
      </c>
      <c r="B34" s="4" t="s">
        <v>140</v>
      </c>
      <c r="C34" s="27">
        <v>1</v>
      </c>
      <c r="D34" s="99">
        <v>100969</v>
      </c>
      <c r="E34" s="5">
        <v>0</v>
      </c>
      <c r="F34" s="5">
        <v>1400</v>
      </c>
      <c r="G34" s="5">
        <f t="shared" si="4"/>
        <v>12306.728399999998</v>
      </c>
      <c r="H34" s="5">
        <v>1968.53</v>
      </c>
      <c r="I34" s="5">
        <f>(D34-E34-F34+G34+H34)*0.5%</f>
        <v>569.22129199999995</v>
      </c>
      <c r="J34" s="6">
        <f>D34-E34-F34+G34+H34+I34</f>
        <v>114413.47969199999</v>
      </c>
      <c r="K34" s="15">
        <f>J34-G34</f>
        <v>102106.751292</v>
      </c>
      <c r="L34" s="65" t="s">
        <v>173</v>
      </c>
      <c r="M34" s="65"/>
      <c r="N34" s="142">
        <v>300</v>
      </c>
    </row>
    <row r="35" spans="1:14" ht="13.5" customHeight="1">
      <c r="A35" s="13" t="s">
        <v>144</v>
      </c>
      <c r="B35" s="4" t="s">
        <v>142</v>
      </c>
      <c r="C35" s="27">
        <v>1.2</v>
      </c>
      <c r="D35" s="99">
        <v>100321</v>
      </c>
      <c r="E35" s="99">
        <v>0</v>
      </c>
      <c r="F35" s="5">
        <v>1400</v>
      </c>
      <c r="G35" s="5">
        <f t="shared" si="4"/>
        <v>12226.6356</v>
      </c>
      <c r="H35" s="5">
        <v>1968.53</v>
      </c>
      <c r="I35" s="99">
        <f>(D35-E35-F35+G35+H35)*0.5%</f>
        <v>565.580828</v>
      </c>
      <c r="J35" s="113">
        <f>D35-E35-F35+G35+H35+I35</f>
        <v>113681.746428</v>
      </c>
      <c r="K35" s="114">
        <f>J35-G35</f>
        <v>101455.110828</v>
      </c>
      <c r="L35" s="67" t="s">
        <v>174</v>
      </c>
      <c r="M35" s="67"/>
      <c r="N35" s="143">
        <v>400</v>
      </c>
    </row>
    <row r="36" spans="1:14" ht="16.5">
      <c r="A36" s="14" t="s">
        <v>6</v>
      </c>
      <c r="B36" s="9" t="s">
        <v>12</v>
      </c>
      <c r="C36" s="27">
        <v>8</v>
      </c>
      <c r="D36" s="99">
        <v>100122</v>
      </c>
      <c r="E36" s="5">
        <v>0</v>
      </c>
      <c r="F36" s="5">
        <v>1400</v>
      </c>
      <c r="G36" s="5">
        <f t="shared" si="4"/>
        <v>12202.039199999999</v>
      </c>
      <c r="H36" s="5">
        <v>1968.53</v>
      </c>
      <c r="I36" s="5">
        <f t="shared" ref="I36:I56" si="5">(D36-E36-F36+G36+H36)*0.5%</f>
        <v>564.46284600000001</v>
      </c>
      <c r="J36" s="6">
        <f t="shared" ref="J36:J56" si="6">D36-E36-F36+G36+H36+I36</f>
        <v>113457.03204599999</v>
      </c>
      <c r="K36" s="15">
        <f t="shared" ref="K36:K56" si="7">J36-G36</f>
        <v>101254.99284599999</v>
      </c>
      <c r="L36" s="67" t="s">
        <v>175</v>
      </c>
      <c r="M36" s="67"/>
      <c r="N36" s="143">
        <v>500</v>
      </c>
    </row>
    <row r="37" spans="1:14" ht="16.5">
      <c r="A37" s="14" t="s">
        <v>6</v>
      </c>
      <c r="B37" s="9" t="s">
        <v>145</v>
      </c>
      <c r="C37" s="27">
        <v>8</v>
      </c>
      <c r="D37" s="99">
        <v>101614</v>
      </c>
      <c r="E37" s="5">
        <v>0</v>
      </c>
      <c r="F37" s="5">
        <v>1400</v>
      </c>
      <c r="G37" s="5">
        <f t="shared" si="4"/>
        <v>12386.450399999998</v>
      </c>
      <c r="H37" s="5">
        <v>1968.53</v>
      </c>
      <c r="I37" s="5">
        <f t="shared" si="5"/>
        <v>572.84490200000005</v>
      </c>
      <c r="J37" s="6">
        <f t="shared" si="6"/>
        <v>115141.825302</v>
      </c>
      <c r="K37" s="15">
        <f t="shared" si="7"/>
        <v>102755.374902</v>
      </c>
      <c r="L37" s="67" t="s">
        <v>176</v>
      </c>
      <c r="M37" s="67"/>
      <c r="N37" s="143">
        <v>600</v>
      </c>
    </row>
    <row r="38" spans="1:14" ht="16.5">
      <c r="A38" s="14" t="s">
        <v>27</v>
      </c>
      <c r="B38" s="9" t="s">
        <v>28</v>
      </c>
      <c r="C38" s="27">
        <v>8</v>
      </c>
      <c r="D38" s="99">
        <v>97425</v>
      </c>
      <c r="E38" s="5">
        <v>0</v>
      </c>
      <c r="F38" s="5">
        <v>1400</v>
      </c>
      <c r="G38" s="5">
        <f t="shared" si="4"/>
        <v>11868.689999999999</v>
      </c>
      <c r="H38" s="5">
        <v>1968.53</v>
      </c>
      <c r="I38" s="5">
        <f t="shared" si="5"/>
        <v>549.31110000000001</v>
      </c>
      <c r="J38" s="6">
        <f t="shared" si="6"/>
        <v>110411.53110000001</v>
      </c>
      <c r="K38" s="15">
        <f t="shared" si="7"/>
        <v>98542.841100000005</v>
      </c>
      <c r="L38" s="67" t="s">
        <v>177</v>
      </c>
      <c r="M38" s="67"/>
      <c r="N38" s="143">
        <v>700</v>
      </c>
    </row>
    <row r="39" spans="1:14" ht="16.5">
      <c r="A39" s="14" t="s">
        <v>27</v>
      </c>
      <c r="B39" s="194" t="s">
        <v>117</v>
      </c>
      <c r="C39" s="27">
        <v>18</v>
      </c>
      <c r="D39" s="99">
        <v>98629</v>
      </c>
      <c r="E39" s="5">
        <v>0</v>
      </c>
      <c r="F39" s="5">
        <v>1400</v>
      </c>
      <c r="G39" s="5">
        <f t="shared" si="4"/>
        <v>12017.504399999998</v>
      </c>
      <c r="H39" s="5">
        <v>1968.53</v>
      </c>
      <c r="I39" s="5">
        <f>(D39-E39-F39+G39+H39)*0.5%</f>
        <v>556.07517200000007</v>
      </c>
      <c r="J39" s="6">
        <f>D39-E39-F39+G39+H39+I39</f>
        <v>111771.109572</v>
      </c>
      <c r="K39" s="15">
        <f>J39-G39</f>
        <v>99753.60517200001</v>
      </c>
      <c r="L39" s="67" t="s">
        <v>178</v>
      </c>
      <c r="M39" s="67"/>
      <c r="N39" s="143">
        <v>750</v>
      </c>
    </row>
    <row r="40" spans="1:14" ht="17.25" thickBot="1">
      <c r="A40" s="14" t="s">
        <v>10</v>
      </c>
      <c r="B40" s="9" t="s">
        <v>9</v>
      </c>
      <c r="C40" s="27">
        <v>1.2</v>
      </c>
      <c r="D40" s="99">
        <v>100449</v>
      </c>
      <c r="E40" s="5">
        <v>0</v>
      </c>
      <c r="F40" s="5">
        <v>1400</v>
      </c>
      <c r="G40" s="5">
        <f t="shared" si="4"/>
        <v>12242.456399999999</v>
      </c>
      <c r="H40" s="5">
        <v>1968.53</v>
      </c>
      <c r="I40" s="5">
        <f>(D40-E40-F40+G40+H40)*0.5%</f>
        <v>566.29993200000001</v>
      </c>
      <c r="J40" s="6">
        <f>D40-E40-F40+G40+H40+I40</f>
        <v>113826.28633199999</v>
      </c>
      <c r="K40" s="15">
        <f>J40-G40</f>
        <v>101583.82993199999</v>
      </c>
      <c r="L40" s="83" t="s">
        <v>179</v>
      </c>
      <c r="M40" s="83"/>
      <c r="N40" s="145">
        <v>800</v>
      </c>
    </row>
    <row r="41" spans="1:14">
      <c r="A41" s="14" t="s">
        <v>79</v>
      </c>
      <c r="B41" s="196" t="s">
        <v>77</v>
      </c>
      <c r="C41" s="27">
        <v>0.35</v>
      </c>
      <c r="D41" s="126">
        <v>105634</v>
      </c>
      <c r="E41" s="5">
        <v>0</v>
      </c>
      <c r="F41" s="5">
        <v>1400</v>
      </c>
      <c r="G41" s="5">
        <f t="shared" si="4"/>
        <v>12883.322399999999</v>
      </c>
      <c r="H41" s="5">
        <v>1968.53</v>
      </c>
      <c r="I41" s="5">
        <f>(D41-E41-F41+G41+H41)*0.5%</f>
        <v>595.42926199999999</v>
      </c>
      <c r="J41" s="6">
        <f>D41-E41-F41+G41+H41+I41</f>
        <v>119681.28166200001</v>
      </c>
      <c r="K41" s="15">
        <f>J41-G41</f>
        <v>106797.959262</v>
      </c>
    </row>
    <row r="42" spans="1:14">
      <c r="A42" s="14" t="s">
        <v>80</v>
      </c>
      <c r="B42" s="4" t="s">
        <v>78</v>
      </c>
      <c r="C42" s="27">
        <v>0.12</v>
      </c>
      <c r="D42" s="126">
        <v>105635</v>
      </c>
      <c r="E42" s="121">
        <v>2000</v>
      </c>
      <c r="F42" s="5">
        <v>1400</v>
      </c>
      <c r="G42" s="5">
        <f t="shared" si="4"/>
        <v>12636.245999999999</v>
      </c>
      <c r="H42" s="5">
        <v>1968.53</v>
      </c>
      <c r="I42" s="5">
        <f>(D42-E42-F42+G42+H42)*0.5%</f>
        <v>584.19888000000003</v>
      </c>
      <c r="J42" s="6">
        <f>D42-E42-F42+G42+H42+I42</f>
        <v>117423.97487999999</v>
      </c>
      <c r="K42" s="15">
        <f>J42-G42</f>
        <v>104787.72888</v>
      </c>
    </row>
    <row r="43" spans="1:14">
      <c r="A43" s="14" t="s">
        <v>11</v>
      </c>
      <c r="B43" s="9" t="s">
        <v>155</v>
      </c>
      <c r="C43" s="27">
        <v>0.28000000000000003</v>
      </c>
      <c r="D43" s="99">
        <v>101254</v>
      </c>
      <c r="E43" s="5">
        <v>0</v>
      </c>
      <c r="F43" s="5">
        <v>1400</v>
      </c>
      <c r="G43" s="5">
        <f>(D43-E43-F43)*12.36%</f>
        <v>12341.954399999999</v>
      </c>
      <c r="H43" s="5">
        <v>1968.53</v>
      </c>
      <c r="I43" s="5">
        <f t="shared" si="5"/>
        <v>570.82242200000007</v>
      </c>
      <c r="J43" s="6">
        <f t="shared" si="6"/>
        <v>114735.306822</v>
      </c>
      <c r="K43" s="15">
        <f t="shared" si="7"/>
        <v>102393.352422</v>
      </c>
    </row>
    <row r="44" spans="1:14">
      <c r="A44" s="14" t="s">
        <v>11</v>
      </c>
      <c r="B44" s="9" t="s">
        <v>154</v>
      </c>
      <c r="C44" s="27">
        <v>0.22</v>
      </c>
      <c r="D44" s="99">
        <v>101453</v>
      </c>
      <c r="E44" s="5">
        <v>0</v>
      </c>
      <c r="F44" s="5">
        <v>1400</v>
      </c>
      <c r="G44" s="5">
        <f>(D44-E44-F44)*12.36%</f>
        <v>12366.550799999999</v>
      </c>
      <c r="H44" s="5">
        <v>1968.53</v>
      </c>
      <c r="I44" s="5">
        <f>(D44-E44-F44+G44+H44)*0.5%</f>
        <v>571.94040399999994</v>
      </c>
      <c r="J44" s="6">
        <f>D44-E44-F44+G44+H44+I44</f>
        <v>114960.02120399999</v>
      </c>
      <c r="K44" s="15">
        <f>J44-G44</f>
        <v>102593.47040399999</v>
      </c>
    </row>
    <row r="45" spans="1:14" ht="16.5">
      <c r="A45" s="14" t="s">
        <v>125</v>
      </c>
      <c r="B45" s="9" t="s">
        <v>126</v>
      </c>
      <c r="C45" s="27">
        <v>0.3</v>
      </c>
      <c r="D45" s="99">
        <v>99622</v>
      </c>
      <c r="E45" s="5">
        <v>0</v>
      </c>
      <c r="F45" s="5">
        <v>1400</v>
      </c>
      <c r="G45" s="5">
        <f t="shared" ref="G45:G56" si="8">(D45-E45-F45)*12.36%</f>
        <v>12140.239199999998</v>
      </c>
      <c r="H45" s="5">
        <v>1968.53</v>
      </c>
      <c r="I45" s="5">
        <f>(D45-E45-F45+G45+H45)*0.5%</f>
        <v>561.65384600000004</v>
      </c>
      <c r="J45" s="6">
        <f>D45-E45-F45+G45+H45+I45</f>
        <v>112892.423046</v>
      </c>
      <c r="K45" s="15">
        <f>J45-G45</f>
        <v>100752.183846</v>
      </c>
      <c r="L45" s="71"/>
      <c r="M45" s="71"/>
      <c r="N45" s="72"/>
    </row>
    <row r="46" spans="1:14">
      <c r="A46" s="14" t="s">
        <v>37</v>
      </c>
      <c r="B46" s="196" t="s">
        <v>38</v>
      </c>
      <c r="C46" s="27">
        <v>0.43</v>
      </c>
      <c r="D46" s="99">
        <v>106640</v>
      </c>
      <c r="E46" s="5">
        <v>0</v>
      </c>
      <c r="F46" s="5">
        <v>1400</v>
      </c>
      <c r="G46" s="5">
        <f t="shared" si="8"/>
        <v>13007.663999999999</v>
      </c>
      <c r="H46" s="5">
        <v>1968.53</v>
      </c>
      <c r="I46" s="5">
        <f t="shared" si="5"/>
        <v>601.08096999999998</v>
      </c>
      <c r="J46" s="6">
        <f t="shared" si="6"/>
        <v>120817.27497</v>
      </c>
      <c r="K46" s="15">
        <f t="shared" si="7"/>
        <v>107809.61096999999</v>
      </c>
      <c r="L46" s="81"/>
      <c r="M46" s="81"/>
      <c r="N46" s="81"/>
    </row>
    <row r="47" spans="1:14">
      <c r="A47" s="14" t="s">
        <v>37</v>
      </c>
      <c r="B47" s="196" t="s">
        <v>39</v>
      </c>
      <c r="C47" s="27">
        <v>0.33</v>
      </c>
      <c r="D47" s="99">
        <v>108176</v>
      </c>
      <c r="E47" s="5">
        <v>0</v>
      </c>
      <c r="F47" s="5">
        <v>1400</v>
      </c>
      <c r="G47" s="5">
        <f t="shared" si="8"/>
        <v>13197.513599999998</v>
      </c>
      <c r="H47" s="5">
        <v>1968.53</v>
      </c>
      <c r="I47" s="5">
        <f t="shared" si="5"/>
        <v>609.71021800000005</v>
      </c>
      <c r="J47" s="6">
        <f t="shared" si="6"/>
        <v>122551.753818</v>
      </c>
      <c r="K47" s="15">
        <f t="shared" si="7"/>
        <v>109354.24021799999</v>
      </c>
      <c r="L47" s="81"/>
      <c r="M47" s="81"/>
      <c r="N47" s="81"/>
    </row>
    <row r="48" spans="1:14">
      <c r="A48" s="14" t="s">
        <v>37</v>
      </c>
      <c r="B48" s="196" t="s">
        <v>123</v>
      </c>
      <c r="C48" s="27">
        <v>0.22</v>
      </c>
      <c r="D48" s="99">
        <v>108133</v>
      </c>
      <c r="E48" s="5">
        <v>0</v>
      </c>
      <c r="F48" s="5">
        <v>1400</v>
      </c>
      <c r="G48" s="5">
        <f t="shared" si="8"/>
        <v>13192.198799999998</v>
      </c>
      <c r="H48" s="5">
        <v>1968.53</v>
      </c>
      <c r="I48" s="5">
        <f t="shared" si="5"/>
        <v>609.46864400000004</v>
      </c>
      <c r="J48" s="6">
        <f t="shared" si="6"/>
        <v>122503.19744399999</v>
      </c>
      <c r="K48" s="15">
        <f t="shared" si="7"/>
        <v>109310.99864399999</v>
      </c>
      <c r="L48" s="81"/>
      <c r="M48" s="81"/>
      <c r="N48" s="81"/>
    </row>
    <row r="49" spans="1:14">
      <c r="A49" s="14" t="s">
        <v>37</v>
      </c>
      <c r="B49" s="4" t="s">
        <v>119</v>
      </c>
      <c r="C49" s="27"/>
      <c r="D49" s="99">
        <v>102679</v>
      </c>
      <c r="E49" s="5">
        <v>0</v>
      </c>
      <c r="F49" s="5">
        <v>1400</v>
      </c>
      <c r="G49" s="5">
        <f t="shared" si="8"/>
        <v>12518.084399999998</v>
      </c>
      <c r="H49" s="5">
        <v>1968.53</v>
      </c>
      <c r="I49" s="5">
        <f t="shared" si="5"/>
        <v>578.82807200000002</v>
      </c>
      <c r="J49" s="6">
        <f t="shared" si="6"/>
        <v>116344.442472</v>
      </c>
      <c r="K49" s="15">
        <f t="shared" si="7"/>
        <v>103826.358072</v>
      </c>
      <c r="L49" s="81"/>
      <c r="M49" s="81"/>
      <c r="N49" s="81"/>
    </row>
    <row r="50" spans="1:14">
      <c r="A50" s="14" t="s">
        <v>37</v>
      </c>
      <c r="B50" s="4" t="s">
        <v>150</v>
      </c>
      <c r="C50" s="27"/>
      <c r="D50" s="99">
        <v>106281</v>
      </c>
      <c r="E50" s="5">
        <v>0</v>
      </c>
      <c r="F50" s="5">
        <v>1400</v>
      </c>
      <c r="G50" s="5">
        <f>(D50-E50-F50)*12.36%</f>
        <v>12963.291599999999</v>
      </c>
      <c r="H50" s="5">
        <v>1968.53</v>
      </c>
      <c r="I50" s="5">
        <f>(D50-E50-F50+G50+H50)*0.5%</f>
        <v>599.06410800000003</v>
      </c>
      <c r="J50" s="6">
        <f>D50-E50-F50+G50+H50+I50</f>
        <v>120411.885708</v>
      </c>
      <c r="K50" s="15">
        <f>J50-G50</f>
        <v>107448.594108</v>
      </c>
      <c r="L50" s="81"/>
      <c r="M50" s="81"/>
      <c r="N50" s="81"/>
    </row>
    <row r="51" spans="1:14">
      <c r="A51" s="14" t="s">
        <v>37</v>
      </c>
      <c r="B51" s="4" t="s">
        <v>143</v>
      </c>
      <c r="C51" s="27"/>
      <c r="D51" s="99">
        <v>102370</v>
      </c>
      <c r="E51" s="99">
        <v>0</v>
      </c>
      <c r="F51" s="5">
        <v>1400</v>
      </c>
      <c r="G51" s="5">
        <f t="shared" si="8"/>
        <v>12479.891999999998</v>
      </c>
      <c r="H51" s="5">
        <v>1968.53</v>
      </c>
      <c r="I51" s="99">
        <f>(D51-E51-F51+G51+H51)*0.5%</f>
        <v>577.09210999999993</v>
      </c>
      <c r="J51" s="113">
        <f>D51-E51-F51+G51+H51+I51</f>
        <v>115995.51410999999</v>
      </c>
      <c r="K51" s="114">
        <f>J51-G51</f>
        <v>103515.62211</v>
      </c>
      <c r="L51" s="81"/>
      <c r="M51" s="81"/>
      <c r="N51" s="81"/>
    </row>
    <row r="52" spans="1:14">
      <c r="A52" s="14" t="s">
        <v>2</v>
      </c>
      <c r="B52" s="9" t="s">
        <v>3</v>
      </c>
      <c r="C52" s="27" t="s">
        <v>31</v>
      </c>
      <c r="D52" s="99">
        <v>94451</v>
      </c>
      <c r="E52" s="5">
        <v>0</v>
      </c>
      <c r="F52" s="5">
        <v>0</v>
      </c>
      <c r="G52" s="5">
        <f t="shared" si="8"/>
        <v>11674.143599999999</v>
      </c>
      <c r="H52" s="5">
        <v>1968.53</v>
      </c>
      <c r="I52" s="5">
        <f t="shared" si="5"/>
        <v>540.46836799999994</v>
      </c>
      <c r="J52" s="6">
        <f t="shared" si="6"/>
        <v>108634.141968</v>
      </c>
      <c r="K52" s="15">
        <f t="shared" si="7"/>
        <v>96959.998368</v>
      </c>
      <c r="L52" s="220"/>
      <c r="M52" s="220"/>
      <c r="N52" s="81"/>
    </row>
    <row r="53" spans="1:14" ht="13.5">
      <c r="A53" s="14" t="s">
        <v>2</v>
      </c>
      <c r="B53" s="9" t="s">
        <v>4</v>
      </c>
      <c r="C53" s="27" t="s">
        <v>31</v>
      </c>
      <c r="D53" s="99">
        <v>94152</v>
      </c>
      <c r="E53" s="5">
        <v>0</v>
      </c>
      <c r="F53" s="5">
        <v>0</v>
      </c>
      <c r="G53" s="5">
        <f t="shared" si="8"/>
        <v>11637.187199999998</v>
      </c>
      <c r="H53" s="5">
        <v>1968.53</v>
      </c>
      <c r="I53" s="5">
        <f t="shared" si="5"/>
        <v>538.78858600000001</v>
      </c>
      <c r="J53" s="6">
        <f t="shared" si="6"/>
        <v>108296.50578599999</v>
      </c>
      <c r="K53" s="15">
        <f t="shared" si="7"/>
        <v>96659.318585999994</v>
      </c>
      <c r="L53" s="57"/>
      <c r="M53" s="86"/>
      <c r="N53" s="81"/>
    </row>
    <row r="54" spans="1:14" ht="15.75" customHeight="1">
      <c r="A54" s="13" t="s">
        <v>2</v>
      </c>
      <c r="B54" s="4" t="s">
        <v>14</v>
      </c>
      <c r="C54" s="27" t="s">
        <v>31</v>
      </c>
      <c r="D54" s="99">
        <v>96639</v>
      </c>
      <c r="E54" s="5">
        <v>0</v>
      </c>
      <c r="F54" s="5">
        <v>0</v>
      </c>
      <c r="G54" s="5">
        <f t="shared" si="8"/>
        <v>11944.580399999999</v>
      </c>
      <c r="H54" s="5">
        <v>1968.53</v>
      </c>
      <c r="I54" s="5">
        <f t="shared" si="5"/>
        <v>552.76055200000008</v>
      </c>
      <c r="J54" s="6">
        <f t="shared" si="6"/>
        <v>111104.87095200001</v>
      </c>
      <c r="K54" s="15">
        <f t="shared" si="7"/>
        <v>99160.29055200002</v>
      </c>
      <c r="L54" s="85"/>
      <c r="M54" s="86"/>
      <c r="N54" s="81"/>
    </row>
    <row r="55" spans="1:14" ht="15.75" customHeight="1">
      <c r="A55" s="14" t="s">
        <v>2</v>
      </c>
      <c r="B55" s="9" t="s">
        <v>5</v>
      </c>
      <c r="C55" s="27" t="s">
        <v>31</v>
      </c>
      <c r="D55" s="99">
        <v>92948</v>
      </c>
      <c r="E55" s="5">
        <v>0</v>
      </c>
      <c r="F55" s="5">
        <v>0</v>
      </c>
      <c r="G55" s="5">
        <f t="shared" si="8"/>
        <v>11488.372799999999</v>
      </c>
      <c r="H55" s="5">
        <v>1968.53</v>
      </c>
      <c r="I55" s="5">
        <f t="shared" si="5"/>
        <v>532.02451399999995</v>
      </c>
      <c r="J55" s="6">
        <f t="shared" si="6"/>
        <v>106936.927314</v>
      </c>
      <c r="K55" s="15">
        <f t="shared" si="7"/>
        <v>95448.554514000003</v>
      </c>
      <c r="L55" s="85"/>
      <c r="M55" s="86"/>
      <c r="N55" s="81"/>
    </row>
    <row r="56" spans="1:14" ht="13.5" thickBot="1">
      <c r="A56" s="50" t="s">
        <v>2</v>
      </c>
      <c r="B56" s="51" t="s">
        <v>32</v>
      </c>
      <c r="C56" s="28" t="s">
        <v>31</v>
      </c>
      <c r="D56" s="100">
        <v>96776</v>
      </c>
      <c r="E56" s="52">
        <v>0</v>
      </c>
      <c r="F56" s="52">
        <v>0</v>
      </c>
      <c r="G56" s="22">
        <f t="shared" si="8"/>
        <v>11961.513599999998</v>
      </c>
      <c r="H56" s="22">
        <v>1968.53</v>
      </c>
      <c r="I56" s="22">
        <f t="shared" si="5"/>
        <v>553.53021799999999</v>
      </c>
      <c r="J56" s="32">
        <f t="shared" si="6"/>
        <v>111259.573818</v>
      </c>
      <c r="K56" s="23">
        <f t="shared" si="7"/>
        <v>99298.060217999999</v>
      </c>
      <c r="L56" s="85"/>
      <c r="M56" s="86"/>
      <c r="N56" s="81"/>
    </row>
    <row r="57" spans="1:14" ht="13.5">
      <c r="B57" s="3"/>
      <c r="D57" s="7"/>
      <c r="E57" s="7"/>
      <c r="F57" s="7"/>
      <c r="G57" s="7"/>
      <c r="H57" s="7"/>
      <c r="I57" s="7"/>
      <c r="J57" s="8"/>
      <c r="L57" s="57" t="s">
        <v>120</v>
      </c>
      <c r="M57" s="86"/>
      <c r="N57" s="81"/>
    </row>
    <row r="58" spans="1:14" ht="16.5" thickBot="1">
      <c r="A58" s="221" t="s">
        <v>29</v>
      </c>
      <c r="B58" s="222"/>
      <c r="C58" s="222"/>
      <c r="D58" s="222"/>
      <c r="E58" s="222"/>
      <c r="F58" s="222"/>
      <c r="G58" s="222"/>
      <c r="H58" s="222"/>
      <c r="I58" s="222"/>
      <c r="J58" s="223"/>
      <c r="K58" s="79"/>
      <c r="L58" s="81"/>
      <c r="M58" s="81"/>
      <c r="N58" s="81"/>
    </row>
    <row r="59" spans="1:14" ht="13.5" thickBot="1">
      <c r="A59" s="224" t="s">
        <v>15</v>
      </c>
      <c r="B59" s="225"/>
      <c r="C59" s="42" t="s">
        <v>8</v>
      </c>
      <c r="D59" s="42" t="s">
        <v>0</v>
      </c>
      <c r="E59" s="42" t="s">
        <v>76</v>
      </c>
      <c r="F59" s="42" t="s">
        <v>16</v>
      </c>
      <c r="G59" s="42" t="s">
        <v>146</v>
      </c>
      <c r="H59" s="42" t="s">
        <v>18</v>
      </c>
      <c r="I59" s="42" t="s">
        <v>17</v>
      </c>
      <c r="J59" s="43" t="s">
        <v>1</v>
      </c>
      <c r="K59" s="197" t="s">
        <v>75</v>
      </c>
      <c r="L59" s="84"/>
      <c r="M59" s="87"/>
      <c r="N59" s="81"/>
    </row>
    <row r="60" spans="1:14">
      <c r="A60" s="116" t="s">
        <v>34</v>
      </c>
      <c r="B60" s="117" t="s">
        <v>92</v>
      </c>
      <c r="C60" s="46">
        <v>0.92</v>
      </c>
      <c r="D60" s="118">
        <v>102510</v>
      </c>
      <c r="E60" s="119">
        <v>0</v>
      </c>
      <c r="F60" s="47">
        <v>1400</v>
      </c>
      <c r="G60" s="47">
        <f>(D60-E60-F60)*12.36%</f>
        <v>12497.195999999998</v>
      </c>
      <c r="H60" s="47">
        <v>1968.53</v>
      </c>
      <c r="I60" s="47">
        <f t="shared" ref="I60:I69" si="9">(D60-E60-F60+G60+H60)*0.5%</f>
        <v>577.87863000000004</v>
      </c>
      <c r="J60" s="48">
        <f t="shared" ref="J60:J69" si="10">D60-E60-F60+G60+H60+I60</f>
        <v>116153.60463</v>
      </c>
      <c r="K60" s="49">
        <f t="shared" ref="K60:K69" si="11">J60-G60</f>
        <v>103656.40863000001</v>
      </c>
      <c r="L60" s="85"/>
      <c r="M60" s="86"/>
      <c r="N60" s="131"/>
    </row>
    <row r="61" spans="1:14" ht="14.25" customHeight="1">
      <c r="A61" s="24" t="s">
        <v>34</v>
      </c>
      <c r="B61" s="18" t="s">
        <v>91</v>
      </c>
      <c r="C61" s="27">
        <v>2</v>
      </c>
      <c r="D61" s="104">
        <v>102510</v>
      </c>
      <c r="E61" s="17">
        <v>0</v>
      </c>
      <c r="F61" s="5">
        <v>1400</v>
      </c>
      <c r="G61" s="5">
        <f t="shared" ref="G61:G69" si="12">(D61-E61-F61)*12.36%</f>
        <v>12497.195999999998</v>
      </c>
      <c r="H61" s="5">
        <v>1968.53</v>
      </c>
      <c r="I61" s="5">
        <f>(D61-E61-F61+G61+H61)*0.5%</f>
        <v>577.87863000000004</v>
      </c>
      <c r="J61" s="6">
        <f>D61-E61-F61+G61+H61+I61</f>
        <v>116153.60463</v>
      </c>
      <c r="K61" s="15">
        <f>J61-G61</f>
        <v>103656.40863000001</v>
      </c>
      <c r="L61" s="85"/>
      <c r="M61" s="86"/>
      <c r="N61" s="131"/>
    </row>
    <row r="62" spans="1:14" ht="14.25" customHeight="1">
      <c r="A62" s="24" t="s">
        <v>34</v>
      </c>
      <c r="B62" s="18" t="s">
        <v>163</v>
      </c>
      <c r="C62" s="27">
        <v>2</v>
      </c>
      <c r="D62" s="104">
        <v>103007</v>
      </c>
      <c r="E62" s="17">
        <v>0</v>
      </c>
      <c r="F62" s="5">
        <v>1400</v>
      </c>
      <c r="G62" s="5">
        <f>(D62-E62-F62)*12.36%</f>
        <v>12558.625199999999</v>
      </c>
      <c r="H62" s="5">
        <v>1968.53</v>
      </c>
      <c r="I62" s="5">
        <f>(D62-E62-F62+G62+H62)*0.5%</f>
        <v>580.67077599999993</v>
      </c>
      <c r="J62" s="6">
        <f>D62-E62-F62+G62+H62+I62</f>
        <v>116714.82597599999</v>
      </c>
      <c r="K62" s="15">
        <f>J62-G62</f>
        <v>104156.200776</v>
      </c>
      <c r="L62" s="85"/>
      <c r="M62" s="86"/>
      <c r="N62" s="131"/>
    </row>
    <row r="63" spans="1:14" ht="13.5" customHeight="1">
      <c r="A63" s="24" t="s">
        <v>83</v>
      </c>
      <c r="B63" s="18" t="s">
        <v>13</v>
      </c>
      <c r="C63" s="27">
        <v>4.2</v>
      </c>
      <c r="D63" s="104">
        <v>102709</v>
      </c>
      <c r="E63" s="17">
        <v>0</v>
      </c>
      <c r="F63" s="5">
        <v>1400</v>
      </c>
      <c r="G63" s="5">
        <f t="shared" si="12"/>
        <v>12521.792399999998</v>
      </c>
      <c r="H63" s="5">
        <v>1968.53</v>
      </c>
      <c r="I63" s="5">
        <f t="shared" si="9"/>
        <v>578.99661200000003</v>
      </c>
      <c r="J63" s="6">
        <f t="shared" si="10"/>
        <v>116378.31901200001</v>
      </c>
      <c r="K63" s="15">
        <f t="shared" si="11"/>
        <v>103856.52661200002</v>
      </c>
      <c r="L63" s="85"/>
      <c r="M63" s="86"/>
      <c r="N63" s="131"/>
    </row>
    <row r="64" spans="1:14">
      <c r="A64" s="24" t="s">
        <v>41</v>
      </c>
      <c r="B64" s="18" t="s">
        <v>40</v>
      </c>
      <c r="C64" s="27">
        <v>6.5</v>
      </c>
      <c r="D64" s="104">
        <v>105992</v>
      </c>
      <c r="E64" s="17">
        <v>0</v>
      </c>
      <c r="F64" s="5">
        <v>1400</v>
      </c>
      <c r="G64" s="5">
        <f t="shared" si="12"/>
        <v>12927.571199999998</v>
      </c>
      <c r="H64" s="5">
        <v>1968.53</v>
      </c>
      <c r="I64" s="5">
        <f t="shared" si="9"/>
        <v>597.44050600000003</v>
      </c>
      <c r="J64" s="6">
        <f t="shared" si="10"/>
        <v>120085.541706</v>
      </c>
      <c r="K64" s="15">
        <f t="shared" si="11"/>
        <v>107157.97050600001</v>
      </c>
      <c r="L64" s="85"/>
      <c r="M64" s="86"/>
      <c r="N64" s="131"/>
    </row>
    <row r="65" spans="1:14">
      <c r="A65" s="24" t="s">
        <v>82</v>
      </c>
      <c r="B65" s="18" t="s">
        <v>88</v>
      </c>
      <c r="C65" s="27">
        <v>30</v>
      </c>
      <c r="D65" s="104">
        <v>110026</v>
      </c>
      <c r="E65" s="17">
        <v>0</v>
      </c>
      <c r="F65" s="5">
        <v>1400</v>
      </c>
      <c r="G65" s="5">
        <f t="shared" si="12"/>
        <v>13426.173599999998</v>
      </c>
      <c r="H65" s="5">
        <v>1968.53</v>
      </c>
      <c r="I65" s="5">
        <f>(D65-E65-F65+G65+H65)*0.5%</f>
        <v>620.10351800000001</v>
      </c>
      <c r="J65" s="6">
        <f>D65-E65-F65+G65+H65+I65</f>
        <v>124640.807118</v>
      </c>
      <c r="K65" s="15">
        <f>J65-G65</f>
        <v>111214.633518</v>
      </c>
      <c r="L65" s="81"/>
      <c r="M65" s="81"/>
      <c r="N65" s="131"/>
    </row>
    <row r="66" spans="1:14">
      <c r="A66" s="24" t="s">
        <v>82</v>
      </c>
      <c r="B66" s="18" t="s">
        <v>81</v>
      </c>
      <c r="C66" s="27">
        <v>50</v>
      </c>
      <c r="D66" s="104">
        <v>110325</v>
      </c>
      <c r="E66" s="17">
        <v>0</v>
      </c>
      <c r="F66" s="5">
        <v>1400</v>
      </c>
      <c r="G66" s="5">
        <f t="shared" si="12"/>
        <v>13463.13</v>
      </c>
      <c r="H66" s="5">
        <v>1968.53</v>
      </c>
      <c r="I66" s="5">
        <f t="shared" si="9"/>
        <v>621.78330000000005</v>
      </c>
      <c r="J66" s="6">
        <f t="shared" si="10"/>
        <v>124978.4433</v>
      </c>
      <c r="K66" s="15">
        <f t="shared" si="11"/>
        <v>111515.31329999999</v>
      </c>
      <c r="L66" s="81"/>
      <c r="M66" s="81"/>
      <c r="N66" s="131"/>
    </row>
    <row r="67" spans="1:14">
      <c r="A67" s="24" t="s">
        <v>2</v>
      </c>
      <c r="B67" s="18" t="s">
        <v>33</v>
      </c>
      <c r="C67" s="27" t="s">
        <v>31</v>
      </c>
      <c r="D67" s="104">
        <v>98231</v>
      </c>
      <c r="E67" s="17">
        <v>0</v>
      </c>
      <c r="F67" s="17">
        <v>0</v>
      </c>
      <c r="G67" s="5">
        <f t="shared" si="12"/>
        <v>12141.351599999998</v>
      </c>
      <c r="H67" s="5">
        <v>1968.53</v>
      </c>
      <c r="I67" s="5">
        <f t="shared" si="9"/>
        <v>561.70440799999994</v>
      </c>
      <c r="J67" s="6">
        <f t="shared" si="10"/>
        <v>112902.586008</v>
      </c>
      <c r="K67" s="15">
        <f t="shared" si="11"/>
        <v>100761.234408</v>
      </c>
      <c r="L67" s="81"/>
      <c r="M67" s="81"/>
      <c r="N67" s="131"/>
    </row>
    <row r="68" spans="1:14">
      <c r="A68" s="24" t="s">
        <v>2</v>
      </c>
      <c r="B68" s="18" t="s">
        <v>35</v>
      </c>
      <c r="C68" s="27" t="s">
        <v>31</v>
      </c>
      <c r="D68" s="104">
        <v>100321</v>
      </c>
      <c r="E68" s="17">
        <v>0</v>
      </c>
      <c r="F68" s="17">
        <v>0</v>
      </c>
      <c r="G68" s="5">
        <f t="shared" si="12"/>
        <v>12399.675599999999</v>
      </c>
      <c r="H68" s="5">
        <v>1968.53</v>
      </c>
      <c r="I68" s="5">
        <f t="shared" si="9"/>
        <v>573.44602800000007</v>
      </c>
      <c r="J68" s="6">
        <f t="shared" si="10"/>
        <v>115262.65162800001</v>
      </c>
      <c r="K68" s="15">
        <f t="shared" si="11"/>
        <v>102862.976028</v>
      </c>
      <c r="L68" s="81"/>
      <c r="M68" s="81"/>
      <c r="N68" s="131"/>
    </row>
    <row r="69" spans="1:14" ht="13.5" thickBot="1">
      <c r="A69" s="53" t="s">
        <v>2</v>
      </c>
      <c r="B69" s="25" t="s">
        <v>36</v>
      </c>
      <c r="C69" s="28" t="s">
        <v>31</v>
      </c>
      <c r="D69" s="105">
        <v>98779</v>
      </c>
      <c r="E69" s="26">
        <v>0</v>
      </c>
      <c r="F69" s="26">
        <v>0</v>
      </c>
      <c r="G69" s="22">
        <f t="shared" si="12"/>
        <v>12209.084399999998</v>
      </c>
      <c r="H69" s="22">
        <v>1968.53</v>
      </c>
      <c r="I69" s="22">
        <f t="shared" si="9"/>
        <v>564.78307199999995</v>
      </c>
      <c r="J69" s="32">
        <f t="shared" si="10"/>
        <v>113521.397472</v>
      </c>
      <c r="K69" s="23">
        <f t="shared" si="11"/>
        <v>101312.313072</v>
      </c>
      <c r="L69" s="81"/>
      <c r="M69" s="81"/>
      <c r="N69" s="131"/>
    </row>
    <row r="70" spans="1:14" ht="16.5" customHeight="1">
      <c r="A70" s="10"/>
      <c r="B70" s="11"/>
      <c r="C70" s="11"/>
      <c r="D70" s="11"/>
      <c r="E70" s="11"/>
      <c r="F70" s="11"/>
      <c r="G70" s="11"/>
      <c r="H70" s="12"/>
      <c r="I70" s="11"/>
      <c r="J70" s="11"/>
    </row>
    <row r="71" spans="1:14" ht="13.5">
      <c r="A71" s="57"/>
      <c r="B71" s="106"/>
      <c r="C71" s="81"/>
      <c r="D71" s="110"/>
      <c r="E71" s="12"/>
      <c r="F71" s="12"/>
      <c r="G71" s="12"/>
      <c r="H71" s="12"/>
      <c r="I71" s="12"/>
      <c r="J71" s="19"/>
      <c r="K71" s="19"/>
    </row>
    <row r="72" spans="1:14" ht="15">
      <c r="A72" s="16"/>
      <c r="B72" s="16"/>
      <c r="C72" s="16"/>
    </row>
    <row r="73" spans="1:14"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</row>
    <row r="74" spans="1:14">
      <c r="A74" s="132"/>
      <c r="B74" s="81"/>
      <c r="C74" s="132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</row>
    <row r="75" spans="1:14">
      <c r="A75" s="133"/>
      <c r="B75" s="133"/>
      <c r="C75" s="134"/>
      <c r="D75" s="135"/>
      <c r="E75" s="135"/>
      <c r="F75" s="135"/>
      <c r="G75" s="135"/>
      <c r="H75" s="135"/>
      <c r="I75" s="135"/>
      <c r="J75" s="134"/>
      <c r="K75" s="136"/>
      <c r="L75" s="81"/>
      <c r="M75" s="81"/>
      <c r="N75" s="81"/>
    </row>
    <row r="76" spans="1:14">
      <c r="A76" s="87"/>
      <c r="B76" s="137"/>
      <c r="C76" s="69"/>
      <c r="D76" s="130"/>
      <c r="E76" s="130"/>
      <c r="F76" s="12"/>
      <c r="G76" s="12"/>
      <c r="H76" s="12"/>
      <c r="I76" s="12"/>
      <c r="J76" s="19"/>
      <c r="K76" s="19"/>
      <c r="L76" s="81"/>
      <c r="M76" s="81"/>
      <c r="N76" s="81"/>
    </row>
    <row r="77" spans="1:14">
      <c r="A77" s="138"/>
      <c r="B77" s="137"/>
      <c r="C77" s="69"/>
      <c r="D77" s="130"/>
      <c r="E77" s="12"/>
      <c r="F77" s="12"/>
      <c r="G77" s="12"/>
      <c r="H77" s="12"/>
      <c r="I77" s="12"/>
      <c r="J77" s="19"/>
      <c r="K77" s="19"/>
      <c r="L77" s="81"/>
      <c r="M77" s="81"/>
      <c r="N77" s="81"/>
    </row>
    <row r="78" spans="1:14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</row>
    <row r="79" spans="1:14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</row>
    <row r="80" spans="1:14">
      <c r="A80" s="132"/>
      <c r="B80" s="81"/>
      <c r="C80" s="132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</row>
    <row r="81" spans="1:14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</row>
    <row r="82" spans="1:14">
      <c r="A82" s="133"/>
      <c r="B82" s="133"/>
      <c r="C82" s="135"/>
      <c r="D82" s="135"/>
      <c r="E82" s="135"/>
      <c r="F82" s="135"/>
      <c r="G82" s="135"/>
      <c r="H82" s="135"/>
      <c r="I82" s="135"/>
      <c r="J82" s="134"/>
      <c r="K82" s="136"/>
      <c r="L82" s="81"/>
      <c r="M82" s="81"/>
      <c r="N82" s="81"/>
    </row>
    <row r="83" spans="1:14">
      <c r="A83" s="68"/>
      <c r="B83" s="68"/>
      <c r="C83" s="69"/>
      <c r="D83" s="131"/>
      <c r="E83" s="70"/>
      <c r="F83" s="12"/>
      <c r="G83" s="12"/>
      <c r="H83" s="12"/>
      <c r="I83" s="12"/>
      <c r="J83" s="19"/>
      <c r="K83" s="19"/>
      <c r="L83" s="81"/>
      <c r="M83" s="81"/>
      <c r="N83" s="81"/>
    </row>
    <row r="84" spans="1:14">
      <c r="A84" s="68"/>
      <c r="B84" s="68"/>
      <c r="C84" s="69"/>
      <c r="D84" s="131"/>
      <c r="E84" s="70"/>
      <c r="F84" s="12"/>
      <c r="G84" s="12"/>
      <c r="H84" s="12"/>
      <c r="I84" s="12"/>
      <c r="J84" s="19"/>
      <c r="K84" s="19"/>
      <c r="L84" s="81"/>
      <c r="M84" s="81"/>
      <c r="N84" s="81"/>
    </row>
    <row r="85" spans="1:14">
      <c r="A85" s="68"/>
      <c r="B85" s="68"/>
      <c r="C85" s="69"/>
      <c r="D85" s="131"/>
      <c r="E85" s="70"/>
      <c r="F85" s="12"/>
      <c r="G85" s="12"/>
      <c r="H85" s="12"/>
      <c r="I85" s="12"/>
      <c r="J85" s="19"/>
      <c r="K85" s="19"/>
      <c r="L85" s="81"/>
      <c r="M85" s="81"/>
      <c r="N85" s="81"/>
    </row>
    <row r="86" spans="1:14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</row>
    <row r="87" spans="1:14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</row>
    <row r="88" spans="1:14">
      <c r="A88" s="132"/>
      <c r="B88" s="81"/>
      <c r="C88" s="132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</row>
    <row r="89" spans="1:14">
      <c r="A89" s="133"/>
      <c r="B89" s="133"/>
      <c r="C89" s="134"/>
      <c r="D89" s="135"/>
      <c r="E89" s="135"/>
      <c r="F89" s="135"/>
      <c r="G89" s="135"/>
      <c r="H89" s="135"/>
      <c r="I89" s="135"/>
      <c r="J89" s="134"/>
      <c r="K89" s="136"/>
      <c r="L89" s="81"/>
      <c r="M89" s="81"/>
      <c r="N89" s="81"/>
    </row>
    <row r="90" spans="1:14">
      <c r="A90" s="87"/>
      <c r="B90" s="137"/>
      <c r="C90" s="69"/>
      <c r="D90" s="130"/>
      <c r="E90" s="130"/>
      <c r="F90" s="12"/>
      <c r="G90" s="12"/>
      <c r="H90" s="12"/>
      <c r="I90" s="12"/>
      <c r="J90" s="19"/>
      <c r="K90" s="19"/>
      <c r="L90" s="81"/>
      <c r="M90" s="81"/>
      <c r="N90" s="81"/>
    </row>
    <row r="91" spans="1:14">
      <c r="A91" s="138"/>
      <c r="B91" s="137"/>
      <c r="C91" s="69"/>
      <c r="D91" s="130"/>
      <c r="E91" s="12"/>
      <c r="F91" s="12"/>
      <c r="G91" s="12"/>
      <c r="H91" s="12"/>
      <c r="I91" s="12"/>
      <c r="J91" s="19"/>
      <c r="K91" s="19"/>
      <c r="L91" s="81"/>
      <c r="M91" s="81"/>
      <c r="N91" s="81"/>
    </row>
    <row r="92" spans="1:14"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</row>
  </sheetData>
  <mergeCells count="16">
    <mergeCell ref="A58:J58"/>
    <mergeCell ref="A59:B59"/>
    <mergeCell ref="A11:B11"/>
    <mergeCell ref="A31:J31"/>
    <mergeCell ref="L9:N10"/>
    <mergeCell ref="L32:N33"/>
    <mergeCell ref="A9:K9"/>
    <mergeCell ref="A32:B32"/>
    <mergeCell ref="A10:I10"/>
    <mergeCell ref="L52:M52"/>
    <mergeCell ref="B5:K5"/>
    <mergeCell ref="A6:K6"/>
    <mergeCell ref="A1:K1"/>
    <mergeCell ref="A2:K2"/>
    <mergeCell ref="B3:K3"/>
    <mergeCell ref="B4:K4"/>
  </mergeCells>
  <phoneticPr fontId="2" type="noConversion"/>
  <pageMargins left="0.511811023622047" right="0.23622047244094499" top="0.261811024" bottom="0.261811024" header="0.23622047244094499" footer="0.511811023622047"/>
  <pageSetup paperSize="9" scale="52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0"/>
  <sheetViews>
    <sheetView topLeftCell="B1" workbookViewId="0">
      <selection activeCell="N18" sqref="N18"/>
    </sheetView>
  </sheetViews>
  <sheetFormatPr defaultRowHeight="12.75"/>
  <cols>
    <col min="1" max="1" width="12" customWidth="1"/>
    <col min="2" max="2" width="17.7109375" customWidth="1"/>
    <col min="3" max="3" width="6.42578125" customWidth="1"/>
    <col min="4" max="4" width="11.42578125" customWidth="1"/>
    <col min="5" max="5" width="9.28515625" customWidth="1"/>
    <col min="6" max="6" width="8.5703125" customWidth="1"/>
    <col min="7" max="7" width="11" bestFit="1" customWidth="1"/>
    <col min="8" max="8" width="10.85546875" bestFit="1" customWidth="1"/>
    <col min="9" max="9" width="11.7109375" bestFit="1" customWidth="1"/>
    <col min="10" max="10" width="12.28515625" bestFit="1" customWidth="1"/>
    <col min="11" max="11" width="13.5703125" bestFit="1" customWidth="1"/>
    <col min="13" max="13" width="15.5703125" customWidth="1"/>
    <col min="14" max="14" width="13.42578125" customWidth="1"/>
    <col min="15" max="15" width="2.28515625" customWidth="1"/>
  </cols>
  <sheetData>
    <row r="1" spans="1:14" ht="23.25">
      <c r="A1" s="203" t="s">
        <v>115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80"/>
      <c r="N1" s="80"/>
    </row>
    <row r="2" spans="1:14" ht="16.5">
      <c r="A2" s="205" t="s">
        <v>110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81"/>
      <c r="N2" s="81"/>
    </row>
    <row r="3" spans="1:14" ht="15">
      <c r="A3" s="88"/>
      <c r="B3" s="200" t="s">
        <v>111</v>
      </c>
      <c r="C3" s="200"/>
      <c r="D3" s="200"/>
      <c r="E3" s="200"/>
      <c r="F3" s="200"/>
      <c r="G3" s="200"/>
      <c r="H3" s="200"/>
      <c r="I3" s="200"/>
      <c r="J3" s="200"/>
      <c r="K3" s="200"/>
      <c r="L3" s="81"/>
      <c r="M3" s="81"/>
      <c r="N3" s="81"/>
    </row>
    <row r="4" spans="1:14" ht="15">
      <c r="A4" s="88"/>
      <c r="B4" s="200" t="s">
        <v>112</v>
      </c>
      <c r="C4" s="200"/>
      <c r="D4" s="200"/>
      <c r="E4" s="200"/>
      <c r="F4" s="200"/>
      <c r="G4" s="200"/>
      <c r="H4" s="200"/>
      <c r="I4" s="200"/>
      <c r="J4" s="200"/>
      <c r="K4" s="200"/>
      <c r="L4" s="81"/>
      <c r="M4" s="81"/>
      <c r="N4" s="81"/>
    </row>
    <row r="5" spans="1:14" ht="15">
      <c r="A5" s="88"/>
      <c r="B5" s="200" t="s">
        <v>113</v>
      </c>
      <c r="C5" s="200"/>
      <c r="D5" s="200"/>
      <c r="E5" s="200"/>
      <c r="F5" s="200"/>
      <c r="G5" s="200"/>
      <c r="H5" s="200"/>
      <c r="I5" s="200"/>
      <c r="J5" s="200"/>
      <c r="K5" s="200"/>
      <c r="L5" s="81"/>
      <c r="M5" s="81"/>
      <c r="N5" s="81"/>
    </row>
    <row r="6" spans="1:14" ht="18.75" thickBot="1">
      <c r="A6" s="201" t="s">
        <v>114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"/>
      <c r="M6" s="2"/>
      <c r="N6" s="2"/>
    </row>
    <row r="7" spans="1:14" ht="13.5" thickBot="1">
      <c r="L7" s="146"/>
      <c r="M7" s="80"/>
      <c r="N7" s="1"/>
    </row>
    <row r="8" spans="1:14" ht="16.5" customHeight="1" thickBot="1">
      <c r="A8" s="213" t="s">
        <v>203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07" t="s">
        <v>164</v>
      </c>
      <c r="M8" s="208"/>
      <c r="N8" s="209"/>
    </row>
    <row r="9" spans="1:14" ht="16.5" customHeight="1" thickBot="1">
      <c r="A9" s="217" t="s">
        <v>86</v>
      </c>
      <c r="B9" s="218"/>
      <c r="C9" s="218"/>
      <c r="D9" s="218"/>
      <c r="E9" s="218"/>
      <c r="F9" s="218"/>
      <c r="G9" s="218"/>
      <c r="H9" s="218"/>
      <c r="I9" s="219"/>
      <c r="J9" s="29"/>
      <c r="K9" s="80"/>
      <c r="L9" s="210"/>
      <c r="M9" s="211"/>
      <c r="N9" s="212"/>
    </row>
    <row r="10" spans="1:14" ht="17.25" thickBot="1">
      <c r="A10" s="226" t="s">
        <v>15</v>
      </c>
      <c r="B10" s="225"/>
      <c r="C10" s="43" t="s">
        <v>8</v>
      </c>
      <c r="D10" s="42" t="s">
        <v>0</v>
      </c>
      <c r="E10" s="42" t="s">
        <v>76</v>
      </c>
      <c r="F10" s="42" t="s">
        <v>16</v>
      </c>
      <c r="G10" s="42" t="s">
        <v>146</v>
      </c>
      <c r="H10" s="42" t="s">
        <v>18</v>
      </c>
      <c r="I10" s="42" t="s">
        <v>17</v>
      </c>
      <c r="J10" s="43" t="s">
        <v>1</v>
      </c>
      <c r="K10" s="148" t="s">
        <v>75</v>
      </c>
      <c r="L10" s="64" t="s">
        <v>165</v>
      </c>
      <c r="M10" s="65"/>
      <c r="N10" s="142">
        <v>300</v>
      </c>
    </row>
    <row r="11" spans="1:14" ht="16.5">
      <c r="A11" s="174" t="s">
        <v>19</v>
      </c>
      <c r="B11" s="178" t="s">
        <v>135</v>
      </c>
      <c r="C11" s="46">
        <v>11</v>
      </c>
      <c r="D11" s="111">
        <v>102641</v>
      </c>
      <c r="E11" s="47">
        <v>0</v>
      </c>
      <c r="F11" s="47">
        <v>1400</v>
      </c>
      <c r="G11" s="47">
        <f>(D11-E11-F11)*12.36%</f>
        <v>12513.387599999998</v>
      </c>
      <c r="H11" s="47">
        <v>1968.53</v>
      </c>
      <c r="I11" s="47">
        <f t="shared" ref="I11:I28" si="0">(D11-E11-F11+G11+H11)*0.5%</f>
        <v>578.61458800000003</v>
      </c>
      <c r="J11" s="48">
        <f t="shared" ref="J11:J28" si="1">D11-E11-F11+G11+H11+I11</f>
        <v>116301.532188</v>
      </c>
      <c r="K11" s="49">
        <f t="shared" ref="K11:K28" si="2">J11-G11</f>
        <v>103788.144588</v>
      </c>
      <c r="L11" s="67" t="s">
        <v>166</v>
      </c>
      <c r="M11" s="67"/>
      <c r="N11" s="143">
        <v>400</v>
      </c>
    </row>
    <row r="12" spans="1:14" ht="16.5">
      <c r="A12" s="175" t="s">
        <v>19</v>
      </c>
      <c r="B12" s="179" t="s">
        <v>131</v>
      </c>
      <c r="C12" s="27" t="s">
        <v>134</v>
      </c>
      <c r="D12" s="99">
        <v>101845</v>
      </c>
      <c r="E12" s="5">
        <v>0</v>
      </c>
      <c r="F12" s="5">
        <v>1400</v>
      </c>
      <c r="G12" s="5">
        <f t="shared" ref="G12:G28" si="3">(D12-E12-F12)*12.36%</f>
        <v>12415.001999999999</v>
      </c>
      <c r="H12" s="5">
        <v>1968.53</v>
      </c>
      <c r="I12" s="5">
        <f t="shared" si="0"/>
        <v>574.14265999999998</v>
      </c>
      <c r="J12" s="6">
        <f t="shared" si="1"/>
        <v>115402.67465999999</v>
      </c>
      <c r="K12" s="15">
        <f t="shared" si="2"/>
        <v>102987.67266</v>
      </c>
      <c r="L12" s="67" t="s">
        <v>167</v>
      </c>
      <c r="M12" s="67"/>
      <c r="N12" s="143">
        <v>500</v>
      </c>
    </row>
    <row r="13" spans="1:14" ht="16.5">
      <c r="A13" s="175" t="s">
        <v>19</v>
      </c>
      <c r="B13" s="179" t="s">
        <v>23</v>
      </c>
      <c r="C13" s="27">
        <v>6</v>
      </c>
      <c r="D13" s="99">
        <v>102146</v>
      </c>
      <c r="E13" s="5">
        <v>0</v>
      </c>
      <c r="F13" s="5">
        <v>1400</v>
      </c>
      <c r="G13" s="5">
        <f t="shared" si="3"/>
        <v>12452.205599999999</v>
      </c>
      <c r="H13" s="5">
        <v>1968.53</v>
      </c>
      <c r="I13" s="5">
        <f t="shared" si="0"/>
        <v>575.83367799999996</v>
      </c>
      <c r="J13" s="6">
        <f t="shared" si="1"/>
        <v>115742.569278</v>
      </c>
      <c r="K13" s="15">
        <f t="shared" si="2"/>
        <v>103290.36367799999</v>
      </c>
      <c r="L13" s="67" t="s">
        <v>168</v>
      </c>
      <c r="M13" s="67"/>
      <c r="N13" s="143">
        <v>600</v>
      </c>
    </row>
    <row r="14" spans="1:14" ht="16.5">
      <c r="A14" s="175" t="s">
        <v>19</v>
      </c>
      <c r="B14" s="179" t="s">
        <v>24</v>
      </c>
      <c r="C14" s="27">
        <v>3</v>
      </c>
      <c r="D14" s="99">
        <v>103043</v>
      </c>
      <c r="E14" s="5">
        <v>0</v>
      </c>
      <c r="F14" s="5">
        <v>1400</v>
      </c>
      <c r="G14" s="5">
        <f t="shared" si="3"/>
        <v>12563.074799999999</v>
      </c>
      <c r="H14" s="5">
        <v>1968.53</v>
      </c>
      <c r="I14" s="5">
        <f t="shared" si="0"/>
        <v>580.87302399999999</v>
      </c>
      <c r="J14" s="6">
        <f t="shared" si="1"/>
        <v>116755.477824</v>
      </c>
      <c r="K14" s="15">
        <f t="shared" si="2"/>
        <v>104192.403024</v>
      </c>
      <c r="L14" s="67" t="s">
        <v>169</v>
      </c>
      <c r="M14" s="67"/>
      <c r="N14" s="143">
        <v>700</v>
      </c>
    </row>
    <row r="15" spans="1:14" ht="16.5">
      <c r="A15" s="175" t="s">
        <v>7</v>
      </c>
      <c r="B15" s="179" t="s">
        <v>20</v>
      </c>
      <c r="C15" s="27">
        <v>3</v>
      </c>
      <c r="D15" s="99">
        <v>107567</v>
      </c>
      <c r="E15" s="99">
        <v>4000</v>
      </c>
      <c r="F15" s="5">
        <v>1400</v>
      </c>
      <c r="G15" s="5">
        <f t="shared" si="3"/>
        <v>12627.841199999999</v>
      </c>
      <c r="H15" s="5">
        <v>1968.53</v>
      </c>
      <c r="I15" s="5">
        <f t="shared" si="0"/>
        <v>583.81685600000003</v>
      </c>
      <c r="J15" s="6">
        <f t="shared" si="1"/>
        <v>117347.188056</v>
      </c>
      <c r="K15" s="15">
        <f t="shared" si="2"/>
        <v>104719.346856</v>
      </c>
      <c r="L15" s="67" t="s">
        <v>170</v>
      </c>
      <c r="M15" s="67"/>
      <c r="N15" s="143">
        <v>800</v>
      </c>
    </row>
    <row r="16" spans="1:14" ht="17.25" thickBot="1">
      <c r="A16" s="175" t="s">
        <v>21</v>
      </c>
      <c r="B16" s="179" t="s">
        <v>22</v>
      </c>
      <c r="C16" s="27">
        <v>11</v>
      </c>
      <c r="D16" s="99">
        <v>103485</v>
      </c>
      <c r="E16" s="5">
        <v>0</v>
      </c>
      <c r="F16" s="5">
        <v>1400</v>
      </c>
      <c r="G16" s="5">
        <f t="shared" si="3"/>
        <v>12617.705999999998</v>
      </c>
      <c r="H16" s="5">
        <v>1968.53</v>
      </c>
      <c r="I16" s="5">
        <f t="shared" si="0"/>
        <v>583.35617999999999</v>
      </c>
      <c r="J16" s="6">
        <f t="shared" si="1"/>
        <v>117254.59218000001</v>
      </c>
      <c r="K16" s="15">
        <f t="shared" si="2"/>
        <v>104636.88618</v>
      </c>
      <c r="L16" s="83" t="s">
        <v>171</v>
      </c>
      <c r="M16" s="83"/>
      <c r="N16" s="145">
        <v>900</v>
      </c>
    </row>
    <row r="17" spans="1:14">
      <c r="A17" s="175" t="s">
        <v>93</v>
      </c>
      <c r="B17" s="179" t="s">
        <v>90</v>
      </c>
      <c r="C17" s="27">
        <v>12</v>
      </c>
      <c r="D17" s="99">
        <v>106720</v>
      </c>
      <c r="E17" s="5">
        <v>0</v>
      </c>
      <c r="F17" s="5">
        <v>1400</v>
      </c>
      <c r="G17" s="5">
        <f t="shared" si="3"/>
        <v>13017.551999999998</v>
      </c>
      <c r="H17" s="5">
        <v>1968.53</v>
      </c>
      <c r="I17" s="5">
        <f t="shared" si="0"/>
        <v>601.53040999999996</v>
      </c>
      <c r="J17" s="6">
        <f t="shared" si="1"/>
        <v>120907.61241</v>
      </c>
      <c r="K17" s="15">
        <f t="shared" si="2"/>
        <v>107890.06041000001</v>
      </c>
    </row>
    <row r="18" spans="1:14" ht="16.5">
      <c r="A18" s="175" t="s">
        <v>128</v>
      </c>
      <c r="B18" s="179" t="s">
        <v>127</v>
      </c>
      <c r="C18" s="27">
        <v>1.9</v>
      </c>
      <c r="D18" s="99">
        <v>106720</v>
      </c>
      <c r="E18" s="5">
        <v>0</v>
      </c>
      <c r="F18" s="5">
        <v>1400</v>
      </c>
      <c r="G18" s="5">
        <f t="shared" si="3"/>
        <v>13017.551999999998</v>
      </c>
      <c r="H18" s="5">
        <v>1968.53</v>
      </c>
      <c r="I18" s="5">
        <f t="shared" si="0"/>
        <v>601.53040999999996</v>
      </c>
      <c r="J18" s="6">
        <f t="shared" si="1"/>
        <v>120907.61241</v>
      </c>
      <c r="K18" s="15">
        <f t="shared" si="2"/>
        <v>107890.06041000001</v>
      </c>
      <c r="L18" s="71"/>
      <c r="M18" s="71"/>
      <c r="N18" s="72"/>
    </row>
    <row r="19" spans="1:14" ht="16.5">
      <c r="A19" s="175" t="s">
        <v>93</v>
      </c>
      <c r="B19" s="179" t="s">
        <v>129</v>
      </c>
      <c r="C19" s="27"/>
      <c r="D19" s="99">
        <v>103536</v>
      </c>
      <c r="E19" s="5">
        <v>0</v>
      </c>
      <c r="F19" s="5">
        <v>1400</v>
      </c>
      <c r="G19" s="5">
        <f t="shared" si="3"/>
        <v>12624.009599999999</v>
      </c>
      <c r="H19" s="5">
        <v>1968.53</v>
      </c>
      <c r="I19" s="5">
        <f>(D19-E19-F19+G19+H19)*0.5%</f>
        <v>583.642698</v>
      </c>
      <c r="J19" s="6">
        <f>D19-E19-F19+G19+H19+I19</f>
        <v>117312.182298</v>
      </c>
      <c r="K19" s="15">
        <f>J19-G19</f>
        <v>104688.17269799999</v>
      </c>
      <c r="L19" s="71"/>
      <c r="M19" s="71"/>
      <c r="N19" s="72"/>
    </row>
    <row r="20" spans="1:14" ht="16.5">
      <c r="A20" s="175" t="s">
        <v>138</v>
      </c>
      <c r="B20" s="179" t="s">
        <v>137</v>
      </c>
      <c r="C20" s="27">
        <v>12</v>
      </c>
      <c r="D20" s="99">
        <v>104249</v>
      </c>
      <c r="E20" s="5">
        <v>0</v>
      </c>
      <c r="F20" s="5">
        <v>1400</v>
      </c>
      <c r="G20" s="5">
        <f t="shared" si="3"/>
        <v>12712.136399999999</v>
      </c>
      <c r="H20" s="5">
        <v>1968.53</v>
      </c>
      <c r="I20" s="5">
        <f>(D20-E20-F20+G20+H20)*0.5%</f>
        <v>587.64833199999998</v>
      </c>
      <c r="J20" s="6">
        <f>D20-E20-F20+G20+H20+I20</f>
        <v>118117.314732</v>
      </c>
      <c r="K20" s="15">
        <f>J20-G20</f>
        <v>105405.178332</v>
      </c>
      <c r="L20" s="71"/>
      <c r="M20" s="71"/>
      <c r="N20" s="72"/>
    </row>
    <row r="21" spans="1:14" ht="16.5">
      <c r="A21" s="175" t="s">
        <v>138</v>
      </c>
      <c r="B21" s="179" t="s">
        <v>139</v>
      </c>
      <c r="C21" s="27">
        <v>12</v>
      </c>
      <c r="D21" s="99">
        <v>104627</v>
      </c>
      <c r="E21" s="5">
        <v>0</v>
      </c>
      <c r="F21" s="5">
        <v>1400</v>
      </c>
      <c r="G21" s="5">
        <f t="shared" si="3"/>
        <v>12758.857199999999</v>
      </c>
      <c r="H21" s="5">
        <v>1968.53</v>
      </c>
      <c r="I21" s="5">
        <f>(D21-E21-F21+G21+H21)*0.5%</f>
        <v>589.77193599999998</v>
      </c>
      <c r="J21" s="6">
        <f>D21-E21-F21+G21+H21+I21</f>
        <v>118544.159136</v>
      </c>
      <c r="K21" s="15">
        <f>J21-G21</f>
        <v>105785.301936</v>
      </c>
      <c r="L21" s="71"/>
      <c r="M21" s="71"/>
      <c r="N21" s="72"/>
    </row>
    <row r="22" spans="1:14" ht="16.5">
      <c r="A22" s="175" t="s">
        <v>138</v>
      </c>
      <c r="B22" s="179" t="s">
        <v>201</v>
      </c>
      <c r="C22" s="27">
        <v>10</v>
      </c>
      <c r="D22" s="99">
        <v>105924</v>
      </c>
      <c r="E22" s="5">
        <v>0</v>
      </c>
      <c r="F22" s="5">
        <v>1400</v>
      </c>
      <c r="G22" s="5">
        <f t="shared" si="3"/>
        <v>12919.166399999998</v>
      </c>
      <c r="H22" s="5">
        <v>1968.53</v>
      </c>
      <c r="I22" s="5">
        <f>(D22-E22-F22+G22+H22)*0.5%</f>
        <v>597.05848200000003</v>
      </c>
      <c r="J22" s="6">
        <f>D22-E22-F22+G22+H22+I22</f>
        <v>120008.75488199999</v>
      </c>
      <c r="K22" s="15">
        <f>J22-G22</f>
        <v>107089.58848199999</v>
      </c>
      <c r="L22" s="71"/>
      <c r="M22" s="71"/>
      <c r="N22" s="72"/>
    </row>
    <row r="23" spans="1:14" ht="16.5">
      <c r="A23" s="176" t="s">
        <v>106</v>
      </c>
      <c r="B23" s="179" t="s">
        <v>107</v>
      </c>
      <c r="C23" s="27">
        <v>3</v>
      </c>
      <c r="D23" s="99">
        <v>104133</v>
      </c>
      <c r="E23" s="5">
        <v>0</v>
      </c>
      <c r="F23" s="5">
        <v>1400</v>
      </c>
      <c r="G23" s="5">
        <f t="shared" si="3"/>
        <v>12697.798799999999</v>
      </c>
      <c r="H23" s="5">
        <v>1968.53</v>
      </c>
      <c r="I23" s="5">
        <f t="shared" si="0"/>
        <v>586.99664400000006</v>
      </c>
      <c r="J23" s="6">
        <f t="shared" si="1"/>
        <v>117986.325444</v>
      </c>
      <c r="K23" s="15">
        <f t="shared" si="2"/>
        <v>105288.526644</v>
      </c>
      <c r="L23" s="71"/>
      <c r="M23" s="71"/>
      <c r="N23" s="72"/>
    </row>
    <row r="24" spans="1:14" ht="16.5">
      <c r="A24" s="176" t="s">
        <v>109</v>
      </c>
      <c r="B24" s="179" t="s">
        <v>118</v>
      </c>
      <c r="C24" s="27">
        <v>8</v>
      </c>
      <c r="D24" s="99">
        <v>107167</v>
      </c>
      <c r="E24" s="5">
        <v>0</v>
      </c>
      <c r="F24" s="5">
        <v>1400</v>
      </c>
      <c r="G24" s="5">
        <f t="shared" si="3"/>
        <v>13072.801199999998</v>
      </c>
      <c r="H24" s="5">
        <v>1968.53</v>
      </c>
      <c r="I24" s="5">
        <f t="shared" si="0"/>
        <v>604.04165599999999</v>
      </c>
      <c r="J24" s="6">
        <f t="shared" si="1"/>
        <v>121412.372856</v>
      </c>
      <c r="K24" s="15">
        <f t="shared" si="2"/>
        <v>108339.571656</v>
      </c>
      <c r="L24" s="71"/>
      <c r="M24" s="71"/>
      <c r="N24" s="72"/>
    </row>
    <row r="25" spans="1:14" ht="16.5">
      <c r="A25" s="176" t="s">
        <v>109</v>
      </c>
      <c r="B25" s="179" t="s">
        <v>136</v>
      </c>
      <c r="C25" s="27"/>
      <c r="D25" s="99">
        <v>102889</v>
      </c>
      <c r="E25" s="5">
        <v>0</v>
      </c>
      <c r="F25" s="5">
        <v>1400</v>
      </c>
      <c r="G25" s="5">
        <f t="shared" si="3"/>
        <v>12544.040399999998</v>
      </c>
      <c r="H25" s="5">
        <v>1968.53</v>
      </c>
      <c r="I25" s="5">
        <f>(D25-E25-F25+G25+H25)*0.5%</f>
        <v>580.00785199999996</v>
      </c>
      <c r="J25" s="6">
        <f>D25-E25-F25+G25+H25+I25</f>
        <v>116581.57825199999</v>
      </c>
      <c r="K25" s="15">
        <f>J25-G25</f>
        <v>104037.53785199999</v>
      </c>
      <c r="L25" s="71"/>
      <c r="M25" s="71"/>
      <c r="N25" s="72"/>
    </row>
    <row r="26" spans="1:14" ht="16.5">
      <c r="A26" s="176" t="s">
        <v>130</v>
      </c>
      <c r="B26" s="179" t="s">
        <v>132</v>
      </c>
      <c r="C26" s="27" t="s">
        <v>133</v>
      </c>
      <c r="D26" s="99">
        <v>104338</v>
      </c>
      <c r="E26" s="5">
        <v>0</v>
      </c>
      <c r="F26" s="5">
        <v>1400</v>
      </c>
      <c r="G26" s="5">
        <f t="shared" si="3"/>
        <v>12723.136799999998</v>
      </c>
      <c r="H26" s="5">
        <v>1968.53</v>
      </c>
      <c r="I26" s="5">
        <f t="shared" si="0"/>
        <v>588.14833399999998</v>
      </c>
      <c r="J26" s="6">
        <f t="shared" si="1"/>
        <v>118217.81513399999</v>
      </c>
      <c r="K26" s="15">
        <f t="shared" si="2"/>
        <v>105494.678334</v>
      </c>
      <c r="L26" s="71"/>
      <c r="M26" s="71"/>
      <c r="N26" s="72"/>
    </row>
    <row r="27" spans="1:14">
      <c r="A27" s="175" t="s">
        <v>2</v>
      </c>
      <c r="B27" s="179" t="s">
        <v>96</v>
      </c>
      <c r="C27" s="27" t="s">
        <v>31</v>
      </c>
      <c r="D27" s="99">
        <v>96572</v>
      </c>
      <c r="E27" s="5">
        <v>0</v>
      </c>
      <c r="F27" s="5">
        <v>0</v>
      </c>
      <c r="G27" s="5">
        <f t="shared" si="3"/>
        <v>11936.299199999999</v>
      </c>
      <c r="H27" s="5">
        <v>1968.53</v>
      </c>
      <c r="I27" s="5">
        <f t="shared" si="0"/>
        <v>552.38414599999999</v>
      </c>
      <c r="J27" s="6">
        <f t="shared" si="1"/>
        <v>111029.21334599999</v>
      </c>
      <c r="K27" s="15">
        <f t="shared" si="2"/>
        <v>99092.914145999996</v>
      </c>
    </row>
    <row r="28" spans="1:14" ht="13.5" thickBot="1">
      <c r="A28" s="177" t="s">
        <v>2</v>
      </c>
      <c r="B28" s="180" t="s">
        <v>97</v>
      </c>
      <c r="C28" s="28" t="s">
        <v>31</v>
      </c>
      <c r="D28" s="102">
        <v>96572</v>
      </c>
      <c r="E28" s="22">
        <v>0</v>
      </c>
      <c r="F28" s="22">
        <v>0</v>
      </c>
      <c r="G28" s="22">
        <f t="shared" si="3"/>
        <v>11936.299199999999</v>
      </c>
      <c r="H28" s="22">
        <v>1968.53</v>
      </c>
      <c r="I28" s="22">
        <f t="shared" si="0"/>
        <v>552.38414599999999</v>
      </c>
      <c r="J28" s="32">
        <f t="shared" si="1"/>
        <v>111029.21334599999</v>
      </c>
      <c r="K28" s="23">
        <f t="shared" si="2"/>
        <v>99092.914145999996</v>
      </c>
    </row>
    <row r="29" spans="1:14" ht="13.5" thickBot="1">
      <c r="B29" s="3"/>
      <c r="D29" s="7"/>
      <c r="E29" s="7"/>
      <c r="F29" s="7"/>
      <c r="G29" s="7"/>
      <c r="H29" s="7"/>
      <c r="I29" s="7"/>
      <c r="J29" s="8"/>
    </row>
    <row r="30" spans="1:14" ht="16.5" thickBot="1">
      <c r="A30" s="229" t="s">
        <v>87</v>
      </c>
      <c r="B30" s="231"/>
      <c r="C30" s="231"/>
      <c r="D30" s="231"/>
      <c r="E30" s="231"/>
      <c r="F30" s="231"/>
      <c r="G30" s="231"/>
      <c r="H30" s="231"/>
      <c r="I30" s="231"/>
      <c r="J30" s="231"/>
      <c r="K30" s="123"/>
    </row>
    <row r="31" spans="1:14" ht="13.5" customHeight="1" thickBot="1">
      <c r="A31" s="226" t="s">
        <v>15</v>
      </c>
      <c r="B31" s="225"/>
      <c r="C31" s="43" t="s">
        <v>8</v>
      </c>
      <c r="D31" s="42" t="s">
        <v>0</v>
      </c>
      <c r="E31" s="42" t="s">
        <v>76</v>
      </c>
      <c r="F31" s="42" t="s">
        <v>16</v>
      </c>
      <c r="G31" s="42" t="s">
        <v>146</v>
      </c>
      <c r="H31" s="42" t="s">
        <v>18</v>
      </c>
      <c r="I31" s="42" t="s">
        <v>17</v>
      </c>
      <c r="J31" s="43" t="s">
        <v>1</v>
      </c>
      <c r="K31" s="193" t="s">
        <v>75</v>
      </c>
      <c r="L31" s="207" t="s">
        <v>172</v>
      </c>
      <c r="M31" s="208"/>
      <c r="N31" s="209"/>
    </row>
    <row r="32" spans="1:14" ht="13.5" customHeight="1" thickBot="1">
      <c r="A32" s="188" t="s">
        <v>7</v>
      </c>
      <c r="B32" s="178" t="s">
        <v>26</v>
      </c>
      <c r="C32" s="46">
        <v>0.9</v>
      </c>
      <c r="D32" s="111">
        <v>104264</v>
      </c>
      <c r="E32" s="47">
        <v>4000</v>
      </c>
      <c r="F32" s="47">
        <v>1400</v>
      </c>
      <c r="G32" s="47">
        <f>(D32-E32-F32)*12.36%</f>
        <v>12219.590399999999</v>
      </c>
      <c r="H32" s="47">
        <v>1968.53</v>
      </c>
      <c r="I32" s="47">
        <f t="shared" ref="I32:I38" si="4">(D32-E32-F32+G32+H32)*0.5%</f>
        <v>565.26060200000006</v>
      </c>
      <c r="J32" s="48">
        <f t="shared" ref="J32:J38" si="5">D32-E32-F32+G32+H32+I32</f>
        <v>113617.38100199999</v>
      </c>
      <c r="K32" s="49">
        <f t="shared" ref="K32:K38" si="6">J32-G32</f>
        <v>101397.79060199999</v>
      </c>
      <c r="L32" s="211"/>
      <c r="M32" s="211"/>
      <c r="N32" s="212"/>
    </row>
    <row r="33" spans="1:14" ht="16.5">
      <c r="A33" s="175" t="s">
        <v>141</v>
      </c>
      <c r="B33" s="179" t="s">
        <v>140</v>
      </c>
      <c r="C33" s="27">
        <v>1</v>
      </c>
      <c r="D33" s="99">
        <v>100931</v>
      </c>
      <c r="E33" s="5">
        <v>0</v>
      </c>
      <c r="F33" s="5">
        <v>1400</v>
      </c>
      <c r="G33" s="5">
        <f t="shared" ref="G33:G55" si="7">(D33-E33-F33)*12.36%</f>
        <v>12302.031599999998</v>
      </c>
      <c r="H33" s="5">
        <v>1968.53</v>
      </c>
      <c r="I33" s="5">
        <f t="shared" si="4"/>
        <v>569.00780800000007</v>
      </c>
      <c r="J33" s="6">
        <f t="shared" si="5"/>
        <v>114370.569408</v>
      </c>
      <c r="K33" s="15">
        <f t="shared" si="6"/>
        <v>102068.53780799999</v>
      </c>
      <c r="L33" s="65" t="s">
        <v>173</v>
      </c>
      <c r="M33" s="65"/>
      <c r="N33" s="142">
        <v>300</v>
      </c>
    </row>
    <row r="34" spans="1:14" ht="16.5">
      <c r="A34" s="175" t="s">
        <v>144</v>
      </c>
      <c r="B34" s="179" t="s">
        <v>142</v>
      </c>
      <c r="C34" s="27">
        <v>1.2</v>
      </c>
      <c r="D34" s="99">
        <v>100283</v>
      </c>
      <c r="E34" s="99">
        <v>0</v>
      </c>
      <c r="F34" s="5">
        <v>1400</v>
      </c>
      <c r="G34" s="5">
        <f t="shared" si="7"/>
        <v>12221.938799999998</v>
      </c>
      <c r="H34" s="5">
        <v>1968.53</v>
      </c>
      <c r="I34" s="99">
        <f t="shared" si="4"/>
        <v>565.367344</v>
      </c>
      <c r="J34" s="113">
        <f t="shared" si="5"/>
        <v>113638.836144</v>
      </c>
      <c r="K34" s="114">
        <f t="shared" si="6"/>
        <v>101416.897344</v>
      </c>
      <c r="L34" s="67" t="s">
        <v>174</v>
      </c>
      <c r="M34" s="67"/>
      <c r="N34" s="143">
        <v>400</v>
      </c>
    </row>
    <row r="35" spans="1:14" ht="16.5">
      <c r="A35" s="181" t="s">
        <v>6</v>
      </c>
      <c r="B35" s="161" t="s">
        <v>12</v>
      </c>
      <c r="C35" s="27">
        <v>8</v>
      </c>
      <c r="D35" s="99">
        <v>100084</v>
      </c>
      <c r="E35" s="5">
        <v>0</v>
      </c>
      <c r="F35" s="5">
        <v>1400</v>
      </c>
      <c r="G35" s="5">
        <f t="shared" si="7"/>
        <v>12197.3424</v>
      </c>
      <c r="H35" s="5">
        <v>1968.53</v>
      </c>
      <c r="I35" s="5">
        <f t="shared" si="4"/>
        <v>564.24936200000002</v>
      </c>
      <c r="J35" s="6">
        <f t="shared" si="5"/>
        <v>113414.121762</v>
      </c>
      <c r="K35" s="15">
        <f t="shared" si="6"/>
        <v>101216.779362</v>
      </c>
      <c r="L35" s="67" t="s">
        <v>175</v>
      </c>
      <c r="M35" s="67"/>
      <c r="N35" s="143">
        <v>500</v>
      </c>
    </row>
    <row r="36" spans="1:14" ht="16.5">
      <c r="A36" s="181" t="s">
        <v>6</v>
      </c>
      <c r="B36" s="161" t="s">
        <v>145</v>
      </c>
      <c r="C36" s="27">
        <v>8</v>
      </c>
      <c r="D36" s="99">
        <v>101576</v>
      </c>
      <c r="E36" s="5">
        <v>0</v>
      </c>
      <c r="F36" s="5">
        <v>1400</v>
      </c>
      <c r="G36" s="5">
        <f t="shared" si="7"/>
        <v>12381.753599999998</v>
      </c>
      <c r="H36" s="5">
        <v>1968.53</v>
      </c>
      <c r="I36" s="5">
        <f t="shared" si="4"/>
        <v>572.63141799999994</v>
      </c>
      <c r="J36" s="6">
        <f t="shared" si="5"/>
        <v>115098.915018</v>
      </c>
      <c r="K36" s="15">
        <f t="shared" si="6"/>
        <v>102717.161418</v>
      </c>
      <c r="L36" s="67" t="s">
        <v>176</v>
      </c>
      <c r="M36" s="67"/>
      <c r="N36" s="143">
        <v>600</v>
      </c>
    </row>
    <row r="37" spans="1:14" ht="16.5">
      <c r="A37" s="181" t="s">
        <v>27</v>
      </c>
      <c r="B37" s="161" t="s">
        <v>28</v>
      </c>
      <c r="C37" s="27">
        <v>8</v>
      </c>
      <c r="D37" s="99">
        <v>97387</v>
      </c>
      <c r="E37" s="5">
        <v>0</v>
      </c>
      <c r="F37" s="5">
        <v>1400</v>
      </c>
      <c r="G37" s="5">
        <f t="shared" si="7"/>
        <v>11863.993199999999</v>
      </c>
      <c r="H37" s="5">
        <v>1968.53</v>
      </c>
      <c r="I37" s="5">
        <f t="shared" si="4"/>
        <v>549.09761600000002</v>
      </c>
      <c r="J37" s="6">
        <f t="shared" si="5"/>
        <v>110368.620816</v>
      </c>
      <c r="K37" s="15">
        <f t="shared" si="6"/>
        <v>98504.627615999998</v>
      </c>
      <c r="L37" s="67" t="s">
        <v>177</v>
      </c>
      <c r="M37" s="67"/>
      <c r="N37" s="143">
        <v>700</v>
      </c>
    </row>
    <row r="38" spans="1:14" ht="16.5">
      <c r="A38" s="181" t="s">
        <v>27</v>
      </c>
      <c r="B38" s="195" t="s">
        <v>117</v>
      </c>
      <c r="C38" s="27">
        <v>18</v>
      </c>
      <c r="D38" s="99">
        <v>98591</v>
      </c>
      <c r="E38" s="5">
        <v>0</v>
      </c>
      <c r="F38" s="5">
        <v>1400</v>
      </c>
      <c r="G38" s="5">
        <f t="shared" si="7"/>
        <v>12012.807599999998</v>
      </c>
      <c r="H38" s="5">
        <v>1968.53</v>
      </c>
      <c r="I38" s="5">
        <f t="shared" si="4"/>
        <v>555.86168799999996</v>
      </c>
      <c r="J38" s="6">
        <f t="shared" si="5"/>
        <v>111728.199288</v>
      </c>
      <c r="K38" s="15">
        <f t="shared" si="6"/>
        <v>99715.391688000003</v>
      </c>
      <c r="L38" s="67" t="s">
        <v>178</v>
      </c>
      <c r="M38" s="67"/>
      <c r="N38" s="143">
        <v>750</v>
      </c>
    </row>
    <row r="39" spans="1:14" ht="17.25" thickBot="1">
      <c r="A39" s="181" t="s">
        <v>10</v>
      </c>
      <c r="B39" s="161" t="s">
        <v>9</v>
      </c>
      <c r="C39" s="27">
        <v>1.2</v>
      </c>
      <c r="D39" s="99">
        <v>100461</v>
      </c>
      <c r="E39" s="5">
        <v>0</v>
      </c>
      <c r="F39" s="5">
        <v>1400</v>
      </c>
      <c r="G39" s="5">
        <f t="shared" si="7"/>
        <v>12243.939599999998</v>
      </c>
      <c r="H39" s="5">
        <v>1968.53</v>
      </c>
      <c r="I39" s="5">
        <f t="shared" ref="I39:I46" si="8">(D39-E39-F39+G39+H39)*0.5%</f>
        <v>566.36734799999999</v>
      </c>
      <c r="J39" s="6">
        <f t="shared" ref="J39:J46" si="9">D39-E39-F39+G39+H39+I39</f>
        <v>113839.836948</v>
      </c>
      <c r="K39" s="15">
        <f t="shared" ref="K39:K46" si="10">J39-G39</f>
        <v>101595.897348</v>
      </c>
      <c r="L39" s="83" t="s">
        <v>179</v>
      </c>
      <c r="M39" s="83"/>
      <c r="N39" s="145">
        <v>800</v>
      </c>
    </row>
    <row r="40" spans="1:14">
      <c r="A40" s="181" t="s">
        <v>79</v>
      </c>
      <c r="B40" s="161" t="s">
        <v>77</v>
      </c>
      <c r="C40" s="27">
        <v>0.35</v>
      </c>
      <c r="D40" s="99">
        <v>105596</v>
      </c>
      <c r="E40" s="5">
        <v>0</v>
      </c>
      <c r="F40" s="5">
        <v>1400</v>
      </c>
      <c r="G40" s="5">
        <f t="shared" si="7"/>
        <v>12878.625599999999</v>
      </c>
      <c r="H40" s="5">
        <v>1968.53</v>
      </c>
      <c r="I40" s="5">
        <f t="shared" si="8"/>
        <v>595.215778</v>
      </c>
      <c r="J40" s="6">
        <f t="shared" si="9"/>
        <v>119638.371378</v>
      </c>
      <c r="K40" s="15">
        <f t="shared" si="10"/>
        <v>106759.745778</v>
      </c>
    </row>
    <row r="41" spans="1:14">
      <c r="A41" s="181" t="s">
        <v>80</v>
      </c>
      <c r="B41" s="179" t="s">
        <v>78</v>
      </c>
      <c r="C41" s="27">
        <v>0.12</v>
      </c>
      <c r="D41" s="99">
        <v>105597</v>
      </c>
      <c r="E41" s="5">
        <v>2000</v>
      </c>
      <c r="F41" s="5">
        <v>1400</v>
      </c>
      <c r="G41" s="5">
        <f t="shared" si="7"/>
        <v>12631.549199999999</v>
      </c>
      <c r="H41" s="5">
        <v>1968.53</v>
      </c>
      <c r="I41" s="5">
        <f t="shared" si="8"/>
        <v>583.98539599999992</v>
      </c>
      <c r="J41" s="6">
        <f t="shared" si="9"/>
        <v>117381.064596</v>
      </c>
      <c r="K41" s="15">
        <f t="shared" si="10"/>
        <v>104749.515396</v>
      </c>
    </row>
    <row r="42" spans="1:14">
      <c r="A42" s="181" t="s">
        <v>11</v>
      </c>
      <c r="B42" s="161" t="s">
        <v>155</v>
      </c>
      <c r="C42" s="27">
        <v>0.28000000000000003</v>
      </c>
      <c r="D42" s="99">
        <v>101266</v>
      </c>
      <c r="E42" s="5">
        <v>0</v>
      </c>
      <c r="F42" s="5">
        <v>1400</v>
      </c>
      <c r="G42" s="5">
        <f t="shared" si="7"/>
        <v>12343.437599999999</v>
      </c>
      <c r="H42" s="5">
        <v>1968.53</v>
      </c>
      <c r="I42" s="5">
        <f t="shared" si="8"/>
        <v>570.88983800000005</v>
      </c>
      <c r="J42" s="6">
        <f t="shared" si="9"/>
        <v>114748.85743800001</v>
      </c>
      <c r="K42" s="15">
        <f t="shared" si="10"/>
        <v>102405.419838</v>
      </c>
    </row>
    <row r="43" spans="1:14">
      <c r="A43" s="181" t="s">
        <v>11</v>
      </c>
      <c r="B43" s="161" t="s">
        <v>154</v>
      </c>
      <c r="C43" s="27">
        <v>0.22</v>
      </c>
      <c r="D43" s="99">
        <v>101465</v>
      </c>
      <c r="E43" s="5">
        <v>0</v>
      </c>
      <c r="F43" s="5">
        <v>1400</v>
      </c>
      <c r="G43" s="5">
        <f>(D43-E43-F43)*12.36%</f>
        <v>12368.034</v>
      </c>
      <c r="H43" s="5">
        <v>1968.53</v>
      </c>
      <c r="I43" s="5">
        <f>(D43-E43-F43+G43+H43)*0.5%</f>
        <v>572.00782000000004</v>
      </c>
      <c r="J43" s="6">
        <f>D43-E43-F43+G43+H43+I43</f>
        <v>114973.57182</v>
      </c>
      <c r="K43" s="15">
        <f>J43-G43</f>
        <v>102605.53782</v>
      </c>
    </row>
    <row r="44" spans="1:14" ht="16.5">
      <c r="A44" s="181" t="s">
        <v>125</v>
      </c>
      <c r="B44" s="161" t="s">
        <v>126</v>
      </c>
      <c r="C44" s="27">
        <v>0.3</v>
      </c>
      <c r="D44" s="99">
        <v>99634</v>
      </c>
      <c r="E44" s="5">
        <v>0</v>
      </c>
      <c r="F44" s="5">
        <v>1400</v>
      </c>
      <c r="G44" s="5">
        <f t="shared" si="7"/>
        <v>12141.722399999999</v>
      </c>
      <c r="H44" s="5">
        <v>1968.53</v>
      </c>
      <c r="I44" s="5">
        <f>(D44-E44-F44+G44+H44)*0.5%</f>
        <v>561.72126200000002</v>
      </c>
      <c r="J44" s="6">
        <f>D44-E44-F44+G44+H44+I44</f>
        <v>112905.973662</v>
      </c>
      <c r="K44" s="15">
        <f>J44-G44</f>
        <v>100764.25126200001</v>
      </c>
      <c r="L44" s="71"/>
      <c r="M44" s="71"/>
      <c r="N44" s="72"/>
    </row>
    <row r="45" spans="1:14">
      <c r="A45" s="181" t="s">
        <v>37</v>
      </c>
      <c r="B45" s="161" t="s">
        <v>38</v>
      </c>
      <c r="C45" s="27">
        <v>0.43</v>
      </c>
      <c r="D45" s="99">
        <v>106652</v>
      </c>
      <c r="E45" s="5">
        <v>0</v>
      </c>
      <c r="F45" s="5">
        <v>1400</v>
      </c>
      <c r="G45" s="5">
        <f t="shared" si="7"/>
        <v>13009.147199999999</v>
      </c>
      <c r="H45" s="5">
        <v>1968.53</v>
      </c>
      <c r="I45" s="5">
        <f t="shared" si="8"/>
        <v>601.14838600000007</v>
      </c>
      <c r="J45" s="6">
        <f t="shared" si="9"/>
        <v>120830.82558600001</v>
      </c>
      <c r="K45" s="15">
        <f t="shared" si="10"/>
        <v>107821.67838600001</v>
      </c>
    </row>
    <row r="46" spans="1:14">
      <c r="A46" s="181" t="s">
        <v>37</v>
      </c>
      <c r="B46" s="161" t="s">
        <v>39</v>
      </c>
      <c r="C46" s="27">
        <v>0.33</v>
      </c>
      <c r="D46" s="99">
        <v>108188</v>
      </c>
      <c r="E46" s="5">
        <v>0</v>
      </c>
      <c r="F46" s="5">
        <v>1400</v>
      </c>
      <c r="G46" s="5">
        <f t="shared" si="7"/>
        <v>13198.996799999999</v>
      </c>
      <c r="H46" s="5">
        <v>1968.53</v>
      </c>
      <c r="I46" s="5">
        <f t="shared" si="8"/>
        <v>609.77763399999992</v>
      </c>
      <c r="J46" s="6">
        <f t="shared" si="9"/>
        <v>122565.30443399999</v>
      </c>
      <c r="K46" s="15">
        <f t="shared" si="10"/>
        <v>109366.307634</v>
      </c>
    </row>
    <row r="47" spans="1:14">
      <c r="A47" s="181" t="s">
        <v>37</v>
      </c>
      <c r="B47" s="161" t="s">
        <v>123</v>
      </c>
      <c r="C47" s="27">
        <v>0.22</v>
      </c>
      <c r="D47" s="99">
        <v>108145</v>
      </c>
      <c r="E47" s="5">
        <v>0</v>
      </c>
      <c r="F47" s="5">
        <v>1400</v>
      </c>
      <c r="G47" s="5">
        <f t="shared" si="7"/>
        <v>13193.681999999999</v>
      </c>
      <c r="H47" s="5">
        <v>1968.53</v>
      </c>
      <c r="I47" s="5">
        <f t="shared" ref="I47:I55" si="11">(D47-E47-F47+G47+H47)*0.5%</f>
        <v>609.53606000000002</v>
      </c>
      <c r="J47" s="6">
        <f t="shared" ref="J47:J55" si="12">D47-E47-F47+G47+H47+I47</f>
        <v>122516.74806</v>
      </c>
      <c r="K47" s="15">
        <f t="shared" ref="K47:K55" si="13">J47-G47</f>
        <v>109323.06606</v>
      </c>
    </row>
    <row r="48" spans="1:14" ht="13.5">
      <c r="A48" s="181" t="s">
        <v>37</v>
      </c>
      <c r="B48" s="179" t="s">
        <v>119</v>
      </c>
      <c r="C48" s="27"/>
      <c r="D48" s="99">
        <v>102141</v>
      </c>
      <c r="E48" s="5">
        <v>0</v>
      </c>
      <c r="F48" s="5">
        <v>1400</v>
      </c>
      <c r="G48" s="5">
        <f t="shared" si="7"/>
        <v>12451.587599999999</v>
      </c>
      <c r="H48" s="5">
        <v>1968.53</v>
      </c>
      <c r="I48" s="5">
        <f t="shared" si="11"/>
        <v>575.80558800000006</v>
      </c>
      <c r="J48" s="6">
        <f t="shared" si="12"/>
        <v>115736.923188</v>
      </c>
      <c r="K48" s="15">
        <f t="shared" si="13"/>
        <v>103285.335588</v>
      </c>
      <c r="L48" s="57" t="s">
        <v>84</v>
      </c>
    </row>
    <row r="49" spans="1:14" ht="13.5">
      <c r="A49" s="181" t="s">
        <v>37</v>
      </c>
      <c r="B49" s="179" t="s">
        <v>150</v>
      </c>
      <c r="C49" s="27"/>
      <c r="D49" s="99">
        <v>106243</v>
      </c>
      <c r="E49" s="5">
        <v>0</v>
      </c>
      <c r="F49" s="5">
        <v>1400</v>
      </c>
      <c r="G49" s="5">
        <f>(D49-E49-F49)*12.36%</f>
        <v>12958.594799999999</v>
      </c>
      <c r="H49" s="5">
        <v>1968.53</v>
      </c>
      <c r="I49" s="5">
        <f>(D49-E49-F49+G49+H49)*0.5%</f>
        <v>598.85062399999993</v>
      </c>
      <c r="J49" s="6">
        <f>D49-E49-F49+G49+H49+I49</f>
        <v>120368.97542399999</v>
      </c>
      <c r="K49" s="15">
        <f>J49-G49</f>
        <v>107410.38062399998</v>
      </c>
      <c r="M49" s="57"/>
    </row>
    <row r="50" spans="1:14" ht="13.5">
      <c r="A50" s="175" t="s">
        <v>37</v>
      </c>
      <c r="B50" s="179" t="s">
        <v>143</v>
      </c>
      <c r="C50" s="27"/>
      <c r="D50" s="99">
        <v>101832</v>
      </c>
      <c r="E50" s="99">
        <v>0</v>
      </c>
      <c r="F50" s="5">
        <v>1400</v>
      </c>
      <c r="G50" s="5">
        <f t="shared" si="7"/>
        <v>12413.395199999999</v>
      </c>
      <c r="H50" s="5">
        <v>1968.53</v>
      </c>
      <c r="I50" s="99">
        <f>(D50-E50-F50+G50+H50)*0.5%</f>
        <v>574.06962599999997</v>
      </c>
      <c r="J50" s="113">
        <f>D50-E50-F50+G50+H50+I50</f>
        <v>115387.99482599999</v>
      </c>
      <c r="K50" s="114">
        <f>J50-G50</f>
        <v>102974.599626</v>
      </c>
      <c r="M50" s="57"/>
    </row>
    <row r="51" spans="1:14">
      <c r="A51" s="181" t="s">
        <v>2</v>
      </c>
      <c r="B51" s="161" t="s">
        <v>3</v>
      </c>
      <c r="C51" s="27" t="s">
        <v>31</v>
      </c>
      <c r="D51" s="99">
        <v>94413</v>
      </c>
      <c r="E51" s="5">
        <v>0</v>
      </c>
      <c r="F51" s="5">
        <v>0</v>
      </c>
      <c r="G51" s="5">
        <f t="shared" si="7"/>
        <v>11669.4468</v>
      </c>
      <c r="H51" s="5">
        <v>1968.53</v>
      </c>
      <c r="I51" s="5">
        <f t="shared" si="11"/>
        <v>540.25488400000006</v>
      </c>
      <c r="J51" s="6">
        <f t="shared" si="12"/>
        <v>108591.231684</v>
      </c>
      <c r="K51" s="15">
        <f t="shared" si="13"/>
        <v>96921.784883999993</v>
      </c>
    </row>
    <row r="52" spans="1:14">
      <c r="A52" s="181" t="s">
        <v>2</v>
      </c>
      <c r="B52" s="161" t="s">
        <v>4</v>
      </c>
      <c r="C52" s="27" t="s">
        <v>31</v>
      </c>
      <c r="D52" s="99">
        <v>94114</v>
      </c>
      <c r="E52" s="5">
        <v>0</v>
      </c>
      <c r="F52" s="5">
        <v>0</v>
      </c>
      <c r="G52" s="5">
        <f t="shared" si="7"/>
        <v>11632.490399999999</v>
      </c>
      <c r="H52" s="5">
        <v>1968.53</v>
      </c>
      <c r="I52" s="5">
        <f t="shared" si="11"/>
        <v>538.57510200000002</v>
      </c>
      <c r="J52" s="6">
        <f t="shared" si="12"/>
        <v>108253.595502</v>
      </c>
      <c r="K52" s="15">
        <f t="shared" si="13"/>
        <v>96621.105102000001</v>
      </c>
    </row>
    <row r="53" spans="1:14">
      <c r="A53" s="175" t="s">
        <v>2</v>
      </c>
      <c r="B53" s="179" t="s">
        <v>14</v>
      </c>
      <c r="C53" s="27" t="s">
        <v>31</v>
      </c>
      <c r="D53" s="99">
        <v>96651</v>
      </c>
      <c r="E53" s="5">
        <v>0</v>
      </c>
      <c r="F53" s="5">
        <v>0</v>
      </c>
      <c r="G53" s="5">
        <f t="shared" si="7"/>
        <v>11946.063599999999</v>
      </c>
      <c r="H53" s="5">
        <v>1968.53</v>
      </c>
      <c r="I53" s="5">
        <f t="shared" si="11"/>
        <v>552.82796799999994</v>
      </c>
      <c r="J53" s="6">
        <f t="shared" si="12"/>
        <v>111118.42156799999</v>
      </c>
      <c r="K53" s="15">
        <f t="shared" si="13"/>
        <v>99172.357967999997</v>
      </c>
    </row>
    <row r="54" spans="1:14">
      <c r="A54" s="181" t="s">
        <v>2</v>
      </c>
      <c r="B54" s="161" t="s">
        <v>5</v>
      </c>
      <c r="C54" s="27" t="s">
        <v>31</v>
      </c>
      <c r="D54" s="99">
        <v>92910</v>
      </c>
      <c r="E54" s="5">
        <v>0</v>
      </c>
      <c r="F54" s="5">
        <v>0</v>
      </c>
      <c r="G54" s="5">
        <f t="shared" si="7"/>
        <v>11483.675999999999</v>
      </c>
      <c r="H54" s="5">
        <v>1968.53</v>
      </c>
      <c r="I54" s="5">
        <f t="shared" si="11"/>
        <v>531.81103000000007</v>
      </c>
      <c r="J54" s="6">
        <f t="shared" si="12"/>
        <v>106894.01703</v>
      </c>
      <c r="K54" s="15">
        <f t="shared" si="13"/>
        <v>95410.341030000011</v>
      </c>
    </row>
    <row r="55" spans="1:14" ht="13.5" thickBot="1">
      <c r="A55" s="182" t="s">
        <v>2</v>
      </c>
      <c r="B55" s="183" t="s">
        <v>32</v>
      </c>
      <c r="C55" s="28" t="s">
        <v>31</v>
      </c>
      <c r="D55" s="100">
        <v>96788</v>
      </c>
      <c r="E55" s="52">
        <v>0</v>
      </c>
      <c r="F55" s="52">
        <v>0</v>
      </c>
      <c r="G55" s="22">
        <f t="shared" si="7"/>
        <v>11962.996799999999</v>
      </c>
      <c r="H55" s="22">
        <v>1968.53</v>
      </c>
      <c r="I55" s="22">
        <f t="shared" si="11"/>
        <v>553.59763399999997</v>
      </c>
      <c r="J55" s="32">
        <f t="shared" si="12"/>
        <v>111273.124434</v>
      </c>
      <c r="K55" s="23">
        <f t="shared" si="13"/>
        <v>99310.127634000004</v>
      </c>
    </row>
    <row r="56" spans="1:14" ht="13.5" thickBot="1">
      <c r="B56" s="3"/>
      <c r="D56" s="7"/>
      <c r="E56" s="7"/>
      <c r="F56" s="7"/>
      <c r="G56" s="7"/>
      <c r="H56" s="7"/>
      <c r="I56" s="7"/>
      <c r="J56" s="8"/>
    </row>
    <row r="57" spans="1:14" ht="16.5" thickBot="1">
      <c r="A57" s="229" t="s">
        <v>85</v>
      </c>
      <c r="B57" s="230"/>
      <c r="C57" s="230"/>
      <c r="D57" s="230"/>
      <c r="E57" s="230"/>
      <c r="F57" s="230"/>
      <c r="G57" s="230"/>
      <c r="H57" s="230"/>
      <c r="I57" s="230"/>
      <c r="J57" s="230"/>
      <c r="K57" s="123"/>
    </row>
    <row r="58" spans="1:14" ht="13.5" thickBot="1">
      <c r="A58" s="226" t="s">
        <v>15</v>
      </c>
      <c r="B58" s="225"/>
      <c r="C58" s="42" t="s">
        <v>8</v>
      </c>
      <c r="D58" s="42" t="s">
        <v>0</v>
      </c>
      <c r="E58" s="42" t="s">
        <v>76</v>
      </c>
      <c r="F58" s="42" t="s">
        <v>16</v>
      </c>
      <c r="G58" s="42" t="s">
        <v>146</v>
      </c>
      <c r="H58" s="42" t="s">
        <v>18</v>
      </c>
      <c r="I58" s="42" t="s">
        <v>17</v>
      </c>
      <c r="J58" s="43" t="s">
        <v>1</v>
      </c>
      <c r="K58" s="193" t="s">
        <v>75</v>
      </c>
    </row>
    <row r="59" spans="1:14">
      <c r="A59" s="185" t="s">
        <v>34</v>
      </c>
      <c r="B59" s="116" t="s">
        <v>92</v>
      </c>
      <c r="C59" s="46">
        <v>0.92</v>
      </c>
      <c r="D59" s="118">
        <v>102472</v>
      </c>
      <c r="E59" s="119">
        <v>0</v>
      </c>
      <c r="F59" s="47">
        <v>1400</v>
      </c>
      <c r="G59" s="47">
        <f>(D59-E59-F59)*12.36%</f>
        <v>12492.499199999998</v>
      </c>
      <c r="H59" s="47">
        <v>1968.53</v>
      </c>
      <c r="I59" s="47">
        <f t="shared" ref="I59:I68" si="14">(D59-E59-F59+G59+H59)*0.5%</f>
        <v>577.66514599999994</v>
      </c>
      <c r="J59" s="48">
        <f t="shared" ref="J59:J68" si="15">D59-E59-F59+G59+H59+I59</f>
        <v>116110.69434599999</v>
      </c>
      <c r="K59" s="49">
        <f t="shared" ref="K59:K68" si="16">J59-G59</f>
        <v>103618.19514599998</v>
      </c>
      <c r="M59" s="131"/>
      <c r="N59" s="173"/>
    </row>
    <row r="60" spans="1:14">
      <c r="A60" s="185" t="s">
        <v>34</v>
      </c>
      <c r="B60" s="24" t="s">
        <v>91</v>
      </c>
      <c r="C60" s="27">
        <v>2</v>
      </c>
      <c r="D60" s="104">
        <v>102472</v>
      </c>
      <c r="E60" s="17">
        <v>0</v>
      </c>
      <c r="F60" s="5">
        <v>1400</v>
      </c>
      <c r="G60" s="5">
        <f t="shared" ref="G60:G68" si="17">(D60-E60-F60)*12.36%</f>
        <v>12492.499199999998</v>
      </c>
      <c r="H60" s="5">
        <v>1968.53</v>
      </c>
      <c r="I60" s="5">
        <f>(D60-E60-F60+G60+H60)*0.5%</f>
        <v>577.66514599999994</v>
      </c>
      <c r="J60" s="6">
        <f>D60-E60-F60+G60+H60+I60</f>
        <v>116110.69434599999</v>
      </c>
      <c r="K60" s="15">
        <f>J60-G60</f>
        <v>103618.19514599998</v>
      </c>
      <c r="M60" s="131"/>
      <c r="N60" s="173"/>
    </row>
    <row r="61" spans="1:14">
      <c r="A61" s="185" t="s">
        <v>34</v>
      </c>
      <c r="B61" s="24" t="s">
        <v>163</v>
      </c>
      <c r="C61" s="27">
        <v>2</v>
      </c>
      <c r="D61" s="104">
        <v>102969</v>
      </c>
      <c r="E61" s="17">
        <v>0</v>
      </c>
      <c r="F61" s="5">
        <v>1400</v>
      </c>
      <c r="G61" s="5">
        <f t="shared" si="17"/>
        <v>12553.928399999999</v>
      </c>
      <c r="H61" s="5">
        <v>1968.53</v>
      </c>
      <c r="I61" s="5">
        <f>(D61-E61-F61+G61+H61)*0.5%</f>
        <v>580.45729200000005</v>
      </c>
      <c r="J61" s="6">
        <f>D61-E61-F61+G61+H61+I61</f>
        <v>116671.91569200001</v>
      </c>
      <c r="K61" s="15">
        <f>J61-G61</f>
        <v>104117.98729200001</v>
      </c>
      <c r="M61" s="131"/>
      <c r="N61" s="173"/>
    </row>
    <row r="62" spans="1:14">
      <c r="A62" s="186" t="s">
        <v>83</v>
      </c>
      <c r="B62" s="24" t="s">
        <v>13</v>
      </c>
      <c r="C62" s="27">
        <v>4.2</v>
      </c>
      <c r="D62" s="104">
        <v>102671</v>
      </c>
      <c r="E62" s="17">
        <v>0</v>
      </c>
      <c r="F62" s="5">
        <v>1400</v>
      </c>
      <c r="G62" s="5">
        <f t="shared" si="17"/>
        <v>12517.095599999999</v>
      </c>
      <c r="H62" s="5">
        <v>1968.53</v>
      </c>
      <c r="I62" s="5">
        <f t="shared" si="14"/>
        <v>578.78312800000003</v>
      </c>
      <c r="J62" s="6">
        <f t="shared" si="15"/>
        <v>116335.40872799999</v>
      </c>
      <c r="K62" s="15">
        <f t="shared" si="16"/>
        <v>103818.31312799999</v>
      </c>
      <c r="M62" s="131"/>
      <c r="N62" s="173"/>
    </row>
    <row r="63" spans="1:14">
      <c r="A63" s="186" t="s">
        <v>41</v>
      </c>
      <c r="B63" s="24" t="s">
        <v>40</v>
      </c>
      <c r="C63" s="27">
        <v>6.5</v>
      </c>
      <c r="D63" s="104">
        <v>105154</v>
      </c>
      <c r="E63" s="17">
        <v>0</v>
      </c>
      <c r="F63" s="5">
        <v>1400</v>
      </c>
      <c r="G63" s="5">
        <f t="shared" si="17"/>
        <v>12823.9944</v>
      </c>
      <c r="H63" s="5">
        <v>1968.53</v>
      </c>
      <c r="I63" s="5">
        <f t="shared" si="14"/>
        <v>592.73262199999999</v>
      </c>
      <c r="J63" s="6">
        <f t="shared" si="15"/>
        <v>119139.25702199999</v>
      </c>
      <c r="K63" s="15">
        <f t="shared" si="16"/>
        <v>106315.26262199999</v>
      </c>
      <c r="M63" s="131"/>
      <c r="N63" s="173"/>
    </row>
    <row r="64" spans="1:14">
      <c r="A64" s="186" t="s">
        <v>82</v>
      </c>
      <c r="B64" s="24" t="s">
        <v>88</v>
      </c>
      <c r="C64" s="27">
        <v>30</v>
      </c>
      <c r="D64" s="104">
        <v>110038</v>
      </c>
      <c r="E64" s="17">
        <v>0</v>
      </c>
      <c r="F64" s="5">
        <v>1400</v>
      </c>
      <c r="G64" s="5">
        <f t="shared" si="17"/>
        <v>13427.656799999999</v>
      </c>
      <c r="H64" s="5">
        <v>1968.53</v>
      </c>
      <c r="I64" s="5">
        <f>(D64-E64-F64+G64+H64)*0.5%</f>
        <v>620.17093399999999</v>
      </c>
      <c r="J64" s="6">
        <f>D64-E64-F64+G64+H64+I64</f>
        <v>124654.35773399999</v>
      </c>
      <c r="K64" s="15">
        <f>J64-G64</f>
        <v>111226.70093399999</v>
      </c>
      <c r="M64" s="131"/>
      <c r="N64" s="173"/>
    </row>
    <row r="65" spans="1:14">
      <c r="A65" s="186" t="s">
        <v>82</v>
      </c>
      <c r="B65" s="24" t="s">
        <v>81</v>
      </c>
      <c r="C65" s="27">
        <v>50</v>
      </c>
      <c r="D65" s="104">
        <v>110337</v>
      </c>
      <c r="E65" s="17">
        <v>0</v>
      </c>
      <c r="F65" s="5">
        <v>1400</v>
      </c>
      <c r="G65" s="5">
        <f t="shared" si="17"/>
        <v>13464.613199999998</v>
      </c>
      <c r="H65" s="5">
        <v>1968.53</v>
      </c>
      <c r="I65" s="5">
        <f>(D65-E65-F65+G65+H65)*0.5%</f>
        <v>621.85071599999992</v>
      </c>
      <c r="J65" s="6">
        <f>D65-E65-F65+G65+H65+I65</f>
        <v>124991.99391599999</v>
      </c>
      <c r="K65" s="15">
        <f>J65-G65</f>
        <v>111527.380716</v>
      </c>
      <c r="M65" s="131"/>
      <c r="N65" s="173"/>
    </row>
    <row r="66" spans="1:14">
      <c r="A66" s="186" t="s">
        <v>2</v>
      </c>
      <c r="B66" s="24" t="s">
        <v>33</v>
      </c>
      <c r="C66" s="27" t="s">
        <v>31</v>
      </c>
      <c r="D66" s="104">
        <v>98193</v>
      </c>
      <c r="E66" s="17">
        <v>0</v>
      </c>
      <c r="F66" s="17">
        <v>0</v>
      </c>
      <c r="G66" s="5">
        <f t="shared" si="17"/>
        <v>12136.654799999998</v>
      </c>
      <c r="H66" s="5">
        <v>1968.53</v>
      </c>
      <c r="I66" s="5">
        <f t="shared" si="14"/>
        <v>561.49092400000006</v>
      </c>
      <c r="J66" s="6">
        <f t="shared" si="15"/>
        <v>112859.675724</v>
      </c>
      <c r="K66" s="15">
        <f t="shared" si="16"/>
        <v>100723.020924</v>
      </c>
      <c r="M66" s="131"/>
      <c r="N66" s="173"/>
    </row>
    <row r="67" spans="1:14">
      <c r="A67" s="186" t="s">
        <v>2</v>
      </c>
      <c r="B67" s="24" t="s">
        <v>35</v>
      </c>
      <c r="C67" s="27" t="s">
        <v>31</v>
      </c>
      <c r="D67" s="104">
        <v>99483</v>
      </c>
      <c r="E67" s="17">
        <v>0</v>
      </c>
      <c r="F67" s="17">
        <v>0</v>
      </c>
      <c r="G67" s="5">
        <f t="shared" si="17"/>
        <v>12296.098799999998</v>
      </c>
      <c r="H67" s="5">
        <v>1968.53</v>
      </c>
      <c r="I67" s="5">
        <f t="shared" si="14"/>
        <v>568.73814399999992</v>
      </c>
      <c r="J67" s="6">
        <f t="shared" si="15"/>
        <v>114316.36694399999</v>
      </c>
      <c r="K67" s="15">
        <f t="shared" si="16"/>
        <v>102020.268144</v>
      </c>
      <c r="M67" s="131"/>
      <c r="N67" s="173"/>
    </row>
    <row r="68" spans="1:14" ht="13.5" thickBot="1">
      <c r="A68" s="187" t="s">
        <v>2</v>
      </c>
      <c r="B68" s="53" t="s">
        <v>36</v>
      </c>
      <c r="C68" s="28" t="s">
        <v>31</v>
      </c>
      <c r="D68" s="105">
        <v>98741</v>
      </c>
      <c r="E68" s="26">
        <v>0</v>
      </c>
      <c r="F68" s="26">
        <v>0</v>
      </c>
      <c r="G68" s="22">
        <f t="shared" si="17"/>
        <v>12204.387599999998</v>
      </c>
      <c r="H68" s="22">
        <v>1968.53</v>
      </c>
      <c r="I68" s="22">
        <f t="shared" si="14"/>
        <v>564.56958800000007</v>
      </c>
      <c r="J68" s="32">
        <f t="shared" si="15"/>
        <v>113478.487188</v>
      </c>
      <c r="K68" s="23">
        <f t="shared" si="16"/>
        <v>101274.099588</v>
      </c>
      <c r="M68" s="131"/>
      <c r="N68" s="173"/>
    </row>
    <row r="70" spans="1:14" ht="13.5">
      <c r="A70" s="57"/>
    </row>
  </sheetData>
  <sheetProtection formatCells="0" formatColumns="0" formatRows="0" insertColumns="0" deleteColumns="0" deleteRows="0"/>
  <mergeCells count="15">
    <mergeCell ref="L8:N9"/>
    <mergeCell ref="L31:N32"/>
    <mergeCell ref="A31:B31"/>
    <mergeCell ref="A57:J57"/>
    <mergeCell ref="A58:B58"/>
    <mergeCell ref="A8:K8"/>
    <mergeCell ref="A9:I9"/>
    <mergeCell ref="A10:B10"/>
    <mergeCell ref="A30:J30"/>
    <mergeCell ref="B5:K5"/>
    <mergeCell ref="A6:K6"/>
    <mergeCell ref="A1:L1"/>
    <mergeCell ref="A2:L2"/>
    <mergeCell ref="B3:K3"/>
    <mergeCell ref="B4:K4"/>
  </mergeCells>
  <phoneticPr fontId="2" type="noConversion"/>
  <pageMargins left="0.511811023622047" right="0.511811023622047" top="0.734251969" bottom="0.261811024" header="0.511811023622047" footer="0.511811023622047"/>
  <pageSetup paperSize="9" scale="50" orientation="landscape" horizontalDpi="300" verticalDpi="300" r:id="rId1"/>
  <headerFooter alignWithMargins="0"/>
  <ignoredErrors>
    <ignoredError sqref="B32 B3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71"/>
  <sheetViews>
    <sheetView topLeftCell="B1" workbookViewId="0">
      <selection activeCell="M21" sqref="M21"/>
    </sheetView>
  </sheetViews>
  <sheetFormatPr defaultRowHeight="12.75"/>
  <cols>
    <col min="1" max="1" width="11.5703125" customWidth="1"/>
    <col min="2" max="2" width="17.7109375" customWidth="1"/>
    <col min="3" max="3" width="6.42578125" customWidth="1"/>
    <col min="4" max="4" width="11.42578125" customWidth="1"/>
    <col min="5" max="5" width="9.28515625" customWidth="1"/>
    <col min="6" max="6" width="8.5703125" customWidth="1"/>
    <col min="7" max="7" width="11" bestFit="1" customWidth="1"/>
    <col min="8" max="8" width="10.5703125" bestFit="1" customWidth="1"/>
    <col min="9" max="9" width="11.7109375" bestFit="1" customWidth="1"/>
    <col min="10" max="10" width="12.5703125" bestFit="1" customWidth="1"/>
    <col min="11" max="11" width="13.5703125" bestFit="1" customWidth="1"/>
    <col min="13" max="13" width="15.42578125" customWidth="1"/>
    <col min="14" max="14" width="11" customWidth="1"/>
    <col min="15" max="15" width="2.140625" customWidth="1"/>
  </cols>
  <sheetData>
    <row r="1" spans="1:14" ht="23.25">
      <c r="A1" s="203" t="s">
        <v>115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80"/>
      <c r="M1" s="80"/>
      <c r="N1" s="80"/>
    </row>
    <row r="2" spans="1:14" ht="16.5">
      <c r="A2" s="205" t="s">
        <v>110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81"/>
      <c r="N2" s="81"/>
    </row>
    <row r="3" spans="1:14" ht="15">
      <c r="A3" s="88"/>
      <c r="B3" s="200" t="s">
        <v>111</v>
      </c>
      <c r="C3" s="200"/>
      <c r="D3" s="200"/>
      <c r="E3" s="200"/>
      <c r="F3" s="200"/>
      <c r="G3" s="200"/>
      <c r="H3" s="200"/>
      <c r="I3" s="200"/>
      <c r="J3" s="200"/>
      <c r="K3" s="200"/>
      <c r="L3" s="81"/>
      <c r="M3" s="81"/>
      <c r="N3" s="81"/>
    </row>
    <row r="4" spans="1:14" ht="15">
      <c r="A4" s="88"/>
      <c r="B4" s="200" t="s">
        <v>112</v>
      </c>
      <c r="C4" s="200"/>
      <c r="D4" s="200"/>
      <c r="E4" s="200"/>
      <c r="F4" s="200"/>
      <c r="G4" s="200"/>
      <c r="H4" s="200"/>
      <c r="I4" s="200"/>
      <c r="J4" s="200"/>
      <c r="K4" s="200"/>
      <c r="L4" s="81"/>
      <c r="M4" s="81"/>
      <c r="N4" s="81"/>
    </row>
    <row r="5" spans="1:14" ht="15">
      <c r="A5" s="88"/>
      <c r="B5" s="200" t="s">
        <v>113</v>
      </c>
      <c r="C5" s="200"/>
      <c r="D5" s="200"/>
      <c r="E5" s="200"/>
      <c r="F5" s="200"/>
      <c r="G5" s="200"/>
      <c r="H5" s="200"/>
      <c r="I5" s="200"/>
      <c r="J5" s="200"/>
      <c r="K5" s="200"/>
      <c r="L5" s="81"/>
      <c r="M5" s="81"/>
      <c r="N5" s="81"/>
    </row>
    <row r="6" spans="1:14" ht="18.75" thickBot="1">
      <c r="A6" s="201" t="s">
        <v>114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"/>
      <c r="M6" s="2"/>
      <c r="N6" s="2"/>
    </row>
    <row r="7" spans="1:14">
      <c r="L7" s="146"/>
      <c r="M7" s="80"/>
      <c r="N7" s="1"/>
    </row>
    <row r="8" spans="1:14" ht="13.5" thickBot="1">
      <c r="L8" s="147"/>
      <c r="M8" s="81"/>
      <c r="N8" s="82"/>
    </row>
    <row r="9" spans="1:14" ht="16.5" customHeight="1" thickBot="1">
      <c r="A9" s="213" t="s">
        <v>204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07" t="s">
        <v>164</v>
      </c>
      <c r="M9" s="208"/>
      <c r="N9" s="209"/>
    </row>
    <row r="10" spans="1:14" ht="16.5" customHeight="1" thickBot="1">
      <c r="A10" s="217" t="s">
        <v>30</v>
      </c>
      <c r="B10" s="218"/>
      <c r="C10" s="218"/>
      <c r="D10" s="218"/>
      <c r="E10" s="218"/>
      <c r="F10" s="218"/>
      <c r="G10" s="218"/>
      <c r="H10" s="218"/>
      <c r="I10" s="219"/>
      <c r="J10" s="29"/>
      <c r="K10" s="80"/>
      <c r="L10" s="210"/>
      <c r="M10" s="211"/>
      <c r="N10" s="212"/>
    </row>
    <row r="11" spans="1:14" ht="17.25" thickBot="1">
      <c r="A11" s="224" t="s">
        <v>15</v>
      </c>
      <c r="B11" s="225"/>
      <c r="C11" s="43" t="s">
        <v>8</v>
      </c>
      <c r="D11" s="42" t="s">
        <v>0</v>
      </c>
      <c r="E11" s="42" t="s">
        <v>76</v>
      </c>
      <c r="F11" s="42" t="s">
        <v>16</v>
      </c>
      <c r="G11" s="42" t="s">
        <v>146</v>
      </c>
      <c r="H11" s="42" t="s">
        <v>18</v>
      </c>
      <c r="I11" s="42" t="s">
        <v>17</v>
      </c>
      <c r="J11" s="43" t="s">
        <v>1</v>
      </c>
      <c r="K11" s="148" t="s">
        <v>75</v>
      </c>
      <c r="L11" s="64" t="s">
        <v>165</v>
      </c>
      <c r="M11" s="65"/>
      <c r="N11" s="142">
        <v>300</v>
      </c>
    </row>
    <row r="12" spans="1:14" ht="16.5">
      <c r="A12" s="174" t="s">
        <v>19</v>
      </c>
      <c r="B12" s="178" t="s">
        <v>135</v>
      </c>
      <c r="C12" s="46">
        <v>11</v>
      </c>
      <c r="D12" s="111">
        <v>101945</v>
      </c>
      <c r="E12" s="47">
        <v>0</v>
      </c>
      <c r="F12" s="47">
        <v>1400</v>
      </c>
      <c r="G12" s="47">
        <f>(D12-E12-F12)*12.36%</f>
        <v>12427.361999999999</v>
      </c>
      <c r="H12" s="47">
        <v>2633.12</v>
      </c>
      <c r="I12" s="47">
        <f>(D12-E12-F12+G12+H12)*0.5%</f>
        <v>578.02740999999992</v>
      </c>
      <c r="J12" s="48">
        <f>D12-E12-F12+G12+H12+I12</f>
        <v>116183.50940999998</v>
      </c>
      <c r="K12" s="49">
        <f>J12-G12</f>
        <v>103756.14740999999</v>
      </c>
      <c r="L12" s="67" t="s">
        <v>166</v>
      </c>
      <c r="M12" s="67"/>
      <c r="N12" s="143">
        <v>400</v>
      </c>
    </row>
    <row r="13" spans="1:14" ht="16.5">
      <c r="A13" s="175" t="s">
        <v>19</v>
      </c>
      <c r="B13" s="179" t="s">
        <v>131</v>
      </c>
      <c r="C13" s="27" t="s">
        <v>134</v>
      </c>
      <c r="D13" s="99">
        <v>101149</v>
      </c>
      <c r="E13" s="5">
        <v>0</v>
      </c>
      <c r="F13" s="5">
        <v>1400</v>
      </c>
      <c r="G13" s="5">
        <f t="shared" ref="G13:G29" si="0">(D13-E13-F13)*12.36%</f>
        <v>12328.9764</v>
      </c>
      <c r="H13" s="5">
        <v>2633.12</v>
      </c>
      <c r="I13" s="5">
        <f>(D13-E13-F13+G13+H13)*0.5%</f>
        <v>573.55548199999998</v>
      </c>
      <c r="J13" s="6">
        <f>D13-E13-F13+G13+H13+I13</f>
        <v>115284.65188199999</v>
      </c>
      <c r="K13" s="15">
        <f>J13-G13</f>
        <v>102955.67548199999</v>
      </c>
      <c r="L13" s="67" t="s">
        <v>167</v>
      </c>
      <c r="M13" s="67"/>
      <c r="N13" s="143">
        <v>500</v>
      </c>
    </row>
    <row r="14" spans="1:14" ht="16.5">
      <c r="A14" s="175" t="s">
        <v>19</v>
      </c>
      <c r="B14" s="179" t="s">
        <v>23</v>
      </c>
      <c r="C14" s="27">
        <v>6</v>
      </c>
      <c r="D14" s="99">
        <v>100950</v>
      </c>
      <c r="E14" s="5">
        <v>0</v>
      </c>
      <c r="F14" s="5">
        <v>1400</v>
      </c>
      <c r="G14" s="5">
        <f t="shared" si="0"/>
        <v>12304.38</v>
      </c>
      <c r="H14" s="5">
        <v>2633.12</v>
      </c>
      <c r="I14" s="5">
        <f>(D14-E14-F14+G14+H14)*0.5%</f>
        <v>572.4375</v>
      </c>
      <c r="J14" s="6">
        <f>D14-E14-F14+G14+H14+I14</f>
        <v>115059.9375</v>
      </c>
      <c r="K14" s="15">
        <f>J14-G14</f>
        <v>102755.5575</v>
      </c>
      <c r="L14" s="67" t="s">
        <v>168</v>
      </c>
      <c r="M14" s="67"/>
      <c r="N14" s="143">
        <v>600</v>
      </c>
    </row>
    <row r="15" spans="1:14" ht="16.5">
      <c r="A15" s="175" t="s">
        <v>19</v>
      </c>
      <c r="B15" s="179" t="s">
        <v>24</v>
      </c>
      <c r="C15" s="27">
        <v>3</v>
      </c>
      <c r="D15" s="99">
        <v>101547</v>
      </c>
      <c r="E15" s="5">
        <v>0</v>
      </c>
      <c r="F15" s="5">
        <v>1400</v>
      </c>
      <c r="G15" s="5">
        <f t="shared" si="0"/>
        <v>12378.169199999998</v>
      </c>
      <c r="H15" s="5">
        <v>2633.12</v>
      </c>
      <c r="I15" s="5">
        <f>(D15-E15-F15+G15+H15)*0.5%</f>
        <v>575.79144600000006</v>
      </c>
      <c r="J15" s="6">
        <f>D15-E15-F15+G15+H15+I15</f>
        <v>115734.080646</v>
      </c>
      <c r="K15" s="15">
        <f>J15-G15</f>
        <v>103355.911446</v>
      </c>
      <c r="L15" s="67" t="s">
        <v>169</v>
      </c>
      <c r="M15" s="67"/>
      <c r="N15" s="143">
        <v>700</v>
      </c>
    </row>
    <row r="16" spans="1:14" ht="16.5">
      <c r="A16" s="175" t="s">
        <v>7</v>
      </c>
      <c r="B16" s="179" t="s">
        <v>20</v>
      </c>
      <c r="C16" s="27">
        <v>3</v>
      </c>
      <c r="D16" s="99">
        <v>106820</v>
      </c>
      <c r="E16" s="121">
        <v>4000</v>
      </c>
      <c r="F16" s="5">
        <v>1400</v>
      </c>
      <c r="G16" s="5">
        <f t="shared" si="0"/>
        <v>12535.511999999999</v>
      </c>
      <c r="H16" s="5">
        <v>2633.12</v>
      </c>
      <c r="I16" s="5">
        <f t="shared" ref="I16:I27" si="1">(D16-E16-F16+G16+H16)*0.5%</f>
        <v>582.94316000000003</v>
      </c>
      <c r="J16" s="6">
        <f t="shared" ref="J16:J27" si="2">D16-E16-F16+G16+H16+I16</f>
        <v>117171.57515999999</v>
      </c>
      <c r="K16" s="15">
        <f t="shared" ref="K16:K27" si="3">J16-G16</f>
        <v>104636.06315999999</v>
      </c>
      <c r="L16" s="67" t="s">
        <v>170</v>
      </c>
      <c r="M16" s="67"/>
      <c r="N16" s="143">
        <v>800</v>
      </c>
    </row>
    <row r="17" spans="1:14" ht="17.25" thickBot="1">
      <c r="A17" s="175" t="s">
        <v>21</v>
      </c>
      <c r="B17" s="179" t="s">
        <v>22</v>
      </c>
      <c r="C17" s="27">
        <v>11</v>
      </c>
      <c r="D17" s="99">
        <v>103088</v>
      </c>
      <c r="E17" s="5">
        <v>0</v>
      </c>
      <c r="F17" s="5">
        <v>1400</v>
      </c>
      <c r="G17" s="5">
        <f t="shared" si="0"/>
        <v>12568.636799999998</v>
      </c>
      <c r="H17" s="5">
        <v>2633.12</v>
      </c>
      <c r="I17" s="5">
        <f t="shared" si="1"/>
        <v>584.44878399999993</v>
      </c>
      <c r="J17" s="6">
        <f t="shared" si="2"/>
        <v>117474.20558399998</v>
      </c>
      <c r="K17" s="15">
        <f t="shared" si="3"/>
        <v>104905.56878399999</v>
      </c>
      <c r="L17" s="83" t="s">
        <v>171</v>
      </c>
      <c r="M17" s="83"/>
      <c r="N17" s="145">
        <v>900</v>
      </c>
    </row>
    <row r="18" spans="1:14">
      <c r="A18" s="175" t="s">
        <v>93</v>
      </c>
      <c r="B18" s="179" t="s">
        <v>90</v>
      </c>
      <c r="C18" s="27">
        <v>12</v>
      </c>
      <c r="D18" s="99">
        <v>104973</v>
      </c>
      <c r="E18" s="5">
        <v>0</v>
      </c>
      <c r="F18" s="5">
        <v>1400</v>
      </c>
      <c r="G18" s="5">
        <f t="shared" si="0"/>
        <v>12801.622799999999</v>
      </c>
      <c r="H18" s="5">
        <v>2633.12</v>
      </c>
      <c r="I18" s="5">
        <f t="shared" si="1"/>
        <v>595.03871400000003</v>
      </c>
      <c r="J18" s="6">
        <f t="shared" si="2"/>
        <v>119602.78151399999</v>
      </c>
      <c r="K18" s="15">
        <f t="shared" si="3"/>
        <v>106801.15871399999</v>
      </c>
    </row>
    <row r="19" spans="1:14" ht="16.5">
      <c r="A19" s="175" t="s">
        <v>128</v>
      </c>
      <c r="B19" s="179" t="s">
        <v>127</v>
      </c>
      <c r="C19" s="27">
        <v>1.9</v>
      </c>
      <c r="D19" s="99">
        <v>105973</v>
      </c>
      <c r="E19" s="5">
        <v>0</v>
      </c>
      <c r="F19" s="5">
        <v>1400</v>
      </c>
      <c r="G19" s="5">
        <f t="shared" si="0"/>
        <v>12925.2228</v>
      </c>
      <c r="H19" s="5">
        <v>2633.12</v>
      </c>
      <c r="I19" s="5">
        <f t="shared" si="1"/>
        <v>600.65671399999997</v>
      </c>
      <c r="J19" s="6">
        <f t="shared" si="2"/>
        <v>120731.999514</v>
      </c>
      <c r="K19" s="15">
        <f t="shared" si="3"/>
        <v>107806.77671399999</v>
      </c>
      <c r="L19" s="71"/>
      <c r="M19" s="71"/>
      <c r="N19" s="72"/>
    </row>
    <row r="20" spans="1:14" ht="16.5">
      <c r="A20" s="175" t="s">
        <v>93</v>
      </c>
      <c r="B20" s="179" t="s">
        <v>129</v>
      </c>
      <c r="C20" s="27"/>
      <c r="D20" s="99">
        <v>101789</v>
      </c>
      <c r="E20" s="5">
        <v>0</v>
      </c>
      <c r="F20" s="5">
        <v>1400</v>
      </c>
      <c r="G20" s="5">
        <f t="shared" si="0"/>
        <v>12408.080399999999</v>
      </c>
      <c r="H20" s="5">
        <v>2633.12</v>
      </c>
      <c r="I20" s="5">
        <f>(D20-E20-F20+G20+H20)*0.5%</f>
        <v>577.15100200000006</v>
      </c>
      <c r="J20" s="6">
        <f>D20-E20-F20+G20+H20+I20</f>
        <v>116007.351402</v>
      </c>
      <c r="K20" s="15">
        <f>J20-G20</f>
        <v>103599.27100199999</v>
      </c>
      <c r="L20" s="71"/>
      <c r="M20" s="71"/>
      <c r="N20" s="72"/>
    </row>
    <row r="21" spans="1:14" ht="16.5">
      <c r="A21" s="175" t="s">
        <v>138</v>
      </c>
      <c r="B21" s="179" t="s">
        <v>137</v>
      </c>
      <c r="C21" s="27">
        <v>12</v>
      </c>
      <c r="D21" s="99">
        <v>103502</v>
      </c>
      <c r="E21" s="5">
        <v>0</v>
      </c>
      <c r="F21" s="5">
        <v>1400</v>
      </c>
      <c r="G21" s="5">
        <f t="shared" si="0"/>
        <v>12619.807199999999</v>
      </c>
      <c r="H21" s="5">
        <v>2633.12</v>
      </c>
      <c r="I21" s="5">
        <f>(D21-E21-F21+G21+H21)*0.5%</f>
        <v>586.77463599999999</v>
      </c>
      <c r="J21" s="6">
        <f>D21-E21-F21+G21+H21+I21</f>
        <v>117941.70183599999</v>
      </c>
      <c r="K21" s="15">
        <f>J21-G21</f>
        <v>105321.894636</v>
      </c>
      <c r="L21" s="19"/>
      <c r="M21" s="71"/>
      <c r="N21" s="72"/>
    </row>
    <row r="22" spans="1:14" ht="16.5">
      <c r="A22" s="175" t="s">
        <v>138</v>
      </c>
      <c r="B22" s="179" t="s">
        <v>139</v>
      </c>
      <c r="C22" s="27">
        <v>12</v>
      </c>
      <c r="D22" s="99">
        <v>103881</v>
      </c>
      <c r="E22" s="5">
        <v>0</v>
      </c>
      <c r="F22" s="5">
        <v>1400</v>
      </c>
      <c r="G22" s="5">
        <f t="shared" si="0"/>
        <v>12666.651599999999</v>
      </c>
      <c r="H22" s="5">
        <v>2633.12</v>
      </c>
      <c r="I22" s="5">
        <f>(D22-E22-F22+G22+H22)*0.5%</f>
        <v>588.90385800000001</v>
      </c>
      <c r="J22" s="6">
        <f>D22-E22-F22+G22+H22+I22</f>
        <v>118369.675458</v>
      </c>
      <c r="K22" s="15">
        <f>J22-G22</f>
        <v>105703.023858</v>
      </c>
      <c r="L22" s="71"/>
      <c r="M22" s="71"/>
      <c r="N22" s="72"/>
    </row>
    <row r="23" spans="1:14" ht="16.5">
      <c r="A23" s="175" t="s">
        <v>138</v>
      </c>
      <c r="B23" s="179" t="s">
        <v>201</v>
      </c>
      <c r="C23" s="27">
        <v>10</v>
      </c>
      <c r="D23" s="99">
        <v>105177</v>
      </c>
      <c r="E23" s="5">
        <v>0</v>
      </c>
      <c r="F23" s="5">
        <v>1400</v>
      </c>
      <c r="G23" s="5">
        <f t="shared" si="0"/>
        <v>12826.837199999998</v>
      </c>
      <c r="H23" s="5">
        <v>2633.12</v>
      </c>
      <c r="I23" s="5">
        <f>(D23-E23-F23+G23+H23)*0.5%</f>
        <v>596.18478599999992</v>
      </c>
      <c r="J23" s="6">
        <f>D23-E23-F23+G23+H23+I23</f>
        <v>119833.14198599999</v>
      </c>
      <c r="K23" s="15">
        <f>J23-G23</f>
        <v>107006.30478599999</v>
      </c>
      <c r="L23" s="71"/>
      <c r="M23" s="71"/>
      <c r="N23" s="72"/>
    </row>
    <row r="24" spans="1:14" ht="16.5">
      <c r="A24" s="176" t="s">
        <v>106</v>
      </c>
      <c r="B24" s="179" t="s">
        <v>107</v>
      </c>
      <c r="C24" s="27">
        <v>3</v>
      </c>
      <c r="D24" s="99">
        <v>103386</v>
      </c>
      <c r="E24" s="5">
        <v>0</v>
      </c>
      <c r="F24" s="5">
        <v>1400</v>
      </c>
      <c r="G24" s="5">
        <f t="shared" si="0"/>
        <v>12605.469599999999</v>
      </c>
      <c r="H24" s="5">
        <v>2633.12</v>
      </c>
      <c r="I24" s="5">
        <f t="shared" si="1"/>
        <v>586.12294799999995</v>
      </c>
      <c r="J24" s="6">
        <f t="shared" si="2"/>
        <v>117810.712548</v>
      </c>
      <c r="K24" s="15">
        <f t="shared" si="3"/>
        <v>105205.242948</v>
      </c>
      <c r="L24" s="71"/>
      <c r="M24" s="71"/>
      <c r="N24" s="72"/>
    </row>
    <row r="25" spans="1:14" ht="16.5">
      <c r="A25" s="176" t="s">
        <v>109</v>
      </c>
      <c r="B25" s="179" t="s">
        <v>118</v>
      </c>
      <c r="C25" s="27">
        <v>8</v>
      </c>
      <c r="D25" s="99">
        <v>106421</v>
      </c>
      <c r="E25" s="5">
        <v>0</v>
      </c>
      <c r="F25" s="5">
        <v>1400</v>
      </c>
      <c r="G25" s="5">
        <f t="shared" si="0"/>
        <v>12980.595599999999</v>
      </c>
      <c r="H25" s="5">
        <v>2633.12</v>
      </c>
      <c r="I25" s="5">
        <f t="shared" si="1"/>
        <v>603.17357800000002</v>
      </c>
      <c r="J25" s="6">
        <f t="shared" si="2"/>
        <v>121237.889178</v>
      </c>
      <c r="K25" s="15">
        <f t="shared" si="3"/>
        <v>108257.293578</v>
      </c>
      <c r="L25" s="71"/>
      <c r="M25" s="71"/>
      <c r="N25" s="72"/>
    </row>
    <row r="26" spans="1:14" ht="16.5">
      <c r="A26" s="176" t="s">
        <v>109</v>
      </c>
      <c r="B26" s="179" t="s">
        <v>136</v>
      </c>
      <c r="C26" s="27"/>
      <c r="D26" s="99">
        <v>102142</v>
      </c>
      <c r="E26" s="5">
        <v>0</v>
      </c>
      <c r="F26" s="5">
        <v>1400</v>
      </c>
      <c r="G26" s="5">
        <f t="shared" si="0"/>
        <v>12451.711199999998</v>
      </c>
      <c r="H26" s="5">
        <v>2633.12</v>
      </c>
      <c r="I26" s="5">
        <f>(D26-E26-F26+G26+H26)*0.5%</f>
        <v>579.13415599999996</v>
      </c>
      <c r="J26" s="6">
        <f>D26-E26-F26+G26+H26+I26</f>
        <v>116405.96535599999</v>
      </c>
      <c r="K26" s="15">
        <f>J26-G26</f>
        <v>103954.25415599998</v>
      </c>
      <c r="L26" s="71"/>
      <c r="M26" s="71"/>
      <c r="N26" s="72"/>
    </row>
    <row r="27" spans="1:14" ht="16.5">
      <c r="A27" s="176" t="s">
        <v>130</v>
      </c>
      <c r="B27" s="179" t="s">
        <v>132</v>
      </c>
      <c r="C27" s="27" t="s">
        <v>133</v>
      </c>
      <c r="D27" s="99">
        <v>102992</v>
      </c>
      <c r="E27" s="5">
        <v>0</v>
      </c>
      <c r="F27" s="5">
        <v>1400</v>
      </c>
      <c r="G27" s="5">
        <f t="shared" si="0"/>
        <v>12556.771199999999</v>
      </c>
      <c r="H27" s="5">
        <v>2633.12</v>
      </c>
      <c r="I27" s="5">
        <f t="shared" si="1"/>
        <v>583.90945599999998</v>
      </c>
      <c r="J27" s="6">
        <f t="shared" si="2"/>
        <v>117365.80065599999</v>
      </c>
      <c r="K27" s="15">
        <f t="shared" si="3"/>
        <v>104809.02945599999</v>
      </c>
      <c r="L27" s="71"/>
      <c r="M27" s="71"/>
      <c r="N27" s="72"/>
    </row>
    <row r="28" spans="1:14">
      <c r="A28" s="175" t="s">
        <v>2</v>
      </c>
      <c r="B28" s="179" t="s">
        <v>96</v>
      </c>
      <c r="C28" s="27" t="s">
        <v>31</v>
      </c>
      <c r="D28" s="99">
        <v>95875</v>
      </c>
      <c r="E28" s="5">
        <v>0</v>
      </c>
      <c r="F28" s="5">
        <v>0</v>
      </c>
      <c r="G28" s="5">
        <f t="shared" si="0"/>
        <v>11850.15</v>
      </c>
      <c r="H28" s="5">
        <v>2633.12</v>
      </c>
      <c r="I28" s="5">
        <f>(D28-E28-F28+G28+H28)*0.5%</f>
        <v>551.79134999999997</v>
      </c>
      <c r="J28" s="6">
        <f>D28-E28-F28+G28+H28+I28</f>
        <v>110910.06134999999</v>
      </c>
      <c r="K28" s="15">
        <f>J28-G28</f>
        <v>99059.911349999995</v>
      </c>
    </row>
    <row r="29" spans="1:14" ht="13.5" thickBot="1">
      <c r="A29" s="177" t="s">
        <v>2</v>
      </c>
      <c r="B29" s="180" t="s">
        <v>97</v>
      </c>
      <c r="C29" s="28" t="s">
        <v>31</v>
      </c>
      <c r="D29" s="102">
        <v>95875</v>
      </c>
      <c r="E29" s="22">
        <v>0</v>
      </c>
      <c r="F29" s="22">
        <v>0</v>
      </c>
      <c r="G29" s="22">
        <f t="shared" si="0"/>
        <v>11850.15</v>
      </c>
      <c r="H29" s="22">
        <v>2633.12</v>
      </c>
      <c r="I29" s="22">
        <f>(D29-E29-F29+G29+H29)*0.5%</f>
        <v>551.79134999999997</v>
      </c>
      <c r="J29" s="32">
        <f>D29-E29-F29+G29+H29+I29</f>
        <v>110910.06134999999</v>
      </c>
      <c r="K29" s="23">
        <f>J29-G29</f>
        <v>99059.911349999995</v>
      </c>
    </row>
    <row r="30" spans="1:14" ht="13.5" thickBot="1">
      <c r="B30" s="3"/>
      <c r="D30" s="7"/>
      <c r="E30" s="7"/>
      <c r="F30" s="7"/>
      <c r="G30" s="7"/>
      <c r="H30" s="7"/>
      <c r="I30" s="7"/>
      <c r="J30" s="8"/>
    </row>
    <row r="31" spans="1:14" ht="16.5" thickBot="1">
      <c r="A31" s="229" t="s">
        <v>25</v>
      </c>
      <c r="B31" s="231"/>
      <c r="C31" s="231"/>
      <c r="D31" s="231"/>
      <c r="E31" s="231"/>
      <c r="F31" s="231"/>
      <c r="G31" s="231"/>
      <c r="H31" s="231"/>
      <c r="I31" s="231"/>
      <c r="J31" s="231"/>
      <c r="K31" s="108"/>
    </row>
    <row r="32" spans="1:14" ht="13.5" customHeight="1" thickBot="1">
      <c r="A32" s="232" t="s">
        <v>15</v>
      </c>
      <c r="B32" s="233"/>
      <c r="C32" s="172" t="s">
        <v>8</v>
      </c>
      <c r="D32" s="42" t="s">
        <v>0</v>
      </c>
      <c r="E32" s="42" t="s">
        <v>76</v>
      </c>
      <c r="F32" s="42" t="s">
        <v>16</v>
      </c>
      <c r="G32" s="42" t="s">
        <v>146</v>
      </c>
      <c r="H32" s="42" t="s">
        <v>18</v>
      </c>
      <c r="I32" s="42" t="s">
        <v>17</v>
      </c>
      <c r="J32" s="43" t="s">
        <v>1</v>
      </c>
      <c r="K32" s="193" t="s">
        <v>75</v>
      </c>
      <c r="L32" s="207" t="s">
        <v>172</v>
      </c>
      <c r="M32" s="208"/>
      <c r="N32" s="209"/>
    </row>
    <row r="33" spans="1:14" ht="13.5" customHeight="1" thickBot="1">
      <c r="A33" s="174" t="s">
        <v>7</v>
      </c>
      <c r="B33" s="178" t="s">
        <v>26</v>
      </c>
      <c r="C33" s="46">
        <v>0.9</v>
      </c>
      <c r="D33" s="111">
        <v>103517</v>
      </c>
      <c r="E33" s="47">
        <v>4000</v>
      </c>
      <c r="F33" s="47">
        <v>1400</v>
      </c>
      <c r="G33" s="47">
        <f>(D33-E33-F33)*12.36%</f>
        <v>12127.261199999999</v>
      </c>
      <c r="H33" s="47">
        <v>2633.12</v>
      </c>
      <c r="I33" s="47">
        <f t="shared" ref="I33:I56" si="4">(D33-E33-F33+G33+H33)*0.5%</f>
        <v>564.38690599999995</v>
      </c>
      <c r="J33" s="48">
        <f t="shared" ref="J33:J56" si="5">D33-E33-F33+G33+H33+I33</f>
        <v>113441.76810599999</v>
      </c>
      <c r="K33" s="49">
        <f t="shared" ref="K33:K56" si="6">J33-G33</f>
        <v>101314.506906</v>
      </c>
      <c r="L33" s="210"/>
      <c r="M33" s="211"/>
      <c r="N33" s="212"/>
    </row>
    <row r="34" spans="1:14" ht="16.5">
      <c r="A34" s="175" t="s">
        <v>141</v>
      </c>
      <c r="B34" s="179" t="s">
        <v>140</v>
      </c>
      <c r="C34" s="27">
        <v>1</v>
      </c>
      <c r="D34" s="99">
        <v>100234</v>
      </c>
      <c r="E34" s="5">
        <v>0</v>
      </c>
      <c r="F34" s="5">
        <v>1400</v>
      </c>
      <c r="G34" s="5">
        <f t="shared" ref="G34:G56" si="7">(D34-E34-F34)*12.36%</f>
        <v>12215.882399999999</v>
      </c>
      <c r="H34" s="5">
        <v>2633.12</v>
      </c>
      <c r="I34" s="5">
        <f>(D34-E34-F34+G34+H34)*0.5%</f>
        <v>568.41501200000005</v>
      </c>
      <c r="J34" s="6">
        <f>D34-E34-F34+G34+H34+I34</f>
        <v>114251.417412</v>
      </c>
      <c r="K34" s="15">
        <f>J34-G34</f>
        <v>102035.53501199999</v>
      </c>
      <c r="L34" s="64" t="s">
        <v>173</v>
      </c>
      <c r="M34" s="65"/>
      <c r="N34" s="142">
        <v>300</v>
      </c>
    </row>
    <row r="35" spans="1:14" ht="16.5">
      <c r="A35" s="175" t="s">
        <v>144</v>
      </c>
      <c r="B35" s="179" t="s">
        <v>142</v>
      </c>
      <c r="C35" s="27">
        <v>1.2</v>
      </c>
      <c r="D35" s="99">
        <v>99486</v>
      </c>
      <c r="E35" s="99">
        <v>0</v>
      </c>
      <c r="F35" s="5">
        <v>1400</v>
      </c>
      <c r="G35" s="5">
        <f t="shared" si="7"/>
        <v>12123.429599999999</v>
      </c>
      <c r="H35" s="5">
        <v>2633.12</v>
      </c>
      <c r="I35" s="99">
        <f>(D35-E35-F35+G35+H35)*0.5%</f>
        <v>564.21274800000003</v>
      </c>
      <c r="J35" s="113">
        <f>D35-E35-F35+G35+H35+I35</f>
        <v>113406.762348</v>
      </c>
      <c r="K35" s="114">
        <f>J35-G35</f>
        <v>101283.332748</v>
      </c>
      <c r="L35" s="66" t="s">
        <v>174</v>
      </c>
      <c r="M35" s="67"/>
      <c r="N35" s="143">
        <v>400</v>
      </c>
    </row>
    <row r="36" spans="1:14" ht="16.5">
      <c r="A36" s="181" t="s">
        <v>6</v>
      </c>
      <c r="B36" s="161" t="s">
        <v>12</v>
      </c>
      <c r="C36" s="27">
        <v>8</v>
      </c>
      <c r="D36" s="99">
        <v>99487</v>
      </c>
      <c r="E36" s="5">
        <v>0</v>
      </c>
      <c r="F36" s="5">
        <v>1400</v>
      </c>
      <c r="G36" s="5">
        <f t="shared" si="7"/>
        <v>12123.553199999998</v>
      </c>
      <c r="H36" s="5">
        <v>2633.12</v>
      </c>
      <c r="I36" s="5">
        <f t="shared" si="4"/>
        <v>564.21836599999995</v>
      </c>
      <c r="J36" s="6">
        <f t="shared" si="5"/>
        <v>113407.89156599999</v>
      </c>
      <c r="K36" s="15">
        <f t="shared" si="6"/>
        <v>101284.338366</v>
      </c>
      <c r="L36" s="66" t="s">
        <v>175</v>
      </c>
      <c r="M36" s="67"/>
      <c r="N36" s="143">
        <v>500</v>
      </c>
    </row>
    <row r="37" spans="1:14" ht="16.5">
      <c r="A37" s="181" t="s">
        <v>6</v>
      </c>
      <c r="B37" s="161" t="s">
        <v>145</v>
      </c>
      <c r="C37" s="27">
        <v>8</v>
      </c>
      <c r="D37" s="99">
        <v>100980</v>
      </c>
      <c r="E37" s="5">
        <v>0</v>
      </c>
      <c r="F37" s="5">
        <v>1400</v>
      </c>
      <c r="G37" s="5">
        <f t="shared" si="7"/>
        <v>12308.087999999998</v>
      </c>
      <c r="H37" s="5">
        <v>2633.12</v>
      </c>
      <c r="I37" s="5">
        <f t="shared" si="4"/>
        <v>572.60604000000001</v>
      </c>
      <c r="J37" s="6">
        <f t="shared" si="5"/>
        <v>115093.81404</v>
      </c>
      <c r="K37" s="15">
        <f t="shared" si="6"/>
        <v>102785.72603999999</v>
      </c>
      <c r="L37" s="66" t="s">
        <v>176</v>
      </c>
      <c r="M37" s="67"/>
      <c r="N37" s="143">
        <v>600</v>
      </c>
    </row>
    <row r="38" spans="1:14" ht="16.5">
      <c r="A38" s="181" t="s">
        <v>27</v>
      </c>
      <c r="B38" s="161" t="s">
        <v>28</v>
      </c>
      <c r="C38" s="27">
        <v>8</v>
      </c>
      <c r="D38" s="99">
        <v>96791</v>
      </c>
      <c r="E38" s="5">
        <v>0</v>
      </c>
      <c r="F38" s="5">
        <v>1400</v>
      </c>
      <c r="G38" s="5">
        <f t="shared" si="7"/>
        <v>11790.327599999999</v>
      </c>
      <c r="H38" s="5">
        <v>2633.12</v>
      </c>
      <c r="I38" s="5">
        <f t="shared" si="4"/>
        <v>549.07223799999997</v>
      </c>
      <c r="J38" s="6">
        <f t="shared" si="5"/>
        <v>110363.51983799999</v>
      </c>
      <c r="K38" s="15">
        <f t="shared" si="6"/>
        <v>98573.192237999989</v>
      </c>
      <c r="L38" s="66" t="s">
        <v>177</v>
      </c>
      <c r="M38" s="67"/>
      <c r="N38" s="143">
        <v>700</v>
      </c>
    </row>
    <row r="39" spans="1:14" ht="16.5">
      <c r="A39" s="181" t="s">
        <v>27</v>
      </c>
      <c r="B39" s="161" t="s">
        <v>117</v>
      </c>
      <c r="C39" s="27">
        <v>18</v>
      </c>
      <c r="D39" s="99">
        <v>97995</v>
      </c>
      <c r="E39" s="5">
        <v>0</v>
      </c>
      <c r="F39" s="5">
        <v>1400</v>
      </c>
      <c r="G39" s="5">
        <f t="shared" si="7"/>
        <v>11939.141999999998</v>
      </c>
      <c r="H39" s="5">
        <v>2633.12</v>
      </c>
      <c r="I39" s="5">
        <f t="shared" si="4"/>
        <v>555.83630999999991</v>
      </c>
      <c r="J39" s="6">
        <f t="shared" si="5"/>
        <v>111723.09830999999</v>
      </c>
      <c r="K39" s="15">
        <f t="shared" si="6"/>
        <v>99783.956309999994</v>
      </c>
      <c r="L39" s="66" t="s">
        <v>178</v>
      </c>
      <c r="M39" s="67"/>
      <c r="N39" s="143">
        <v>750</v>
      </c>
    </row>
    <row r="40" spans="1:14" ht="17.25" thickBot="1">
      <c r="A40" s="181" t="s">
        <v>10</v>
      </c>
      <c r="B40" s="161" t="s">
        <v>9</v>
      </c>
      <c r="C40" s="27">
        <v>1.2</v>
      </c>
      <c r="D40" s="99">
        <v>99765</v>
      </c>
      <c r="E40" s="5">
        <v>0</v>
      </c>
      <c r="F40" s="5">
        <v>1400</v>
      </c>
      <c r="G40" s="5">
        <f t="shared" si="7"/>
        <v>12157.913999999999</v>
      </c>
      <c r="H40" s="5">
        <v>2633.12</v>
      </c>
      <c r="I40" s="5">
        <f t="shared" si="4"/>
        <v>565.78017</v>
      </c>
      <c r="J40" s="6">
        <f t="shared" si="5"/>
        <v>113721.81417</v>
      </c>
      <c r="K40" s="15">
        <f t="shared" si="6"/>
        <v>101563.90016999999</v>
      </c>
      <c r="L40" s="144" t="s">
        <v>179</v>
      </c>
      <c r="M40" s="83"/>
      <c r="N40" s="145">
        <v>800</v>
      </c>
    </row>
    <row r="41" spans="1:14" ht="16.5">
      <c r="A41" s="181" t="s">
        <v>79</v>
      </c>
      <c r="B41" s="161" t="s">
        <v>77</v>
      </c>
      <c r="C41" s="27">
        <v>0.35</v>
      </c>
      <c r="D41" s="99">
        <v>104999</v>
      </c>
      <c r="E41" s="5">
        <v>0</v>
      </c>
      <c r="F41" s="5">
        <v>1400</v>
      </c>
      <c r="G41" s="5">
        <f t="shared" si="7"/>
        <v>12804.836399999998</v>
      </c>
      <c r="H41" s="5">
        <v>2633.12</v>
      </c>
      <c r="I41" s="5">
        <f t="shared" si="4"/>
        <v>595.18478200000004</v>
      </c>
      <c r="J41" s="6">
        <f t="shared" si="5"/>
        <v>119632.14118199999</v>
      </c>
      <c r="K41" s="15">
        <f t="shared" si="6"/>
        <v>106827.30478199999</v>
      </c>
      <c r="M41" s="71"/>
    </row>
    <row r="42" spans="1:14">
      <c r="A42" s="181" t="s">
        <v>80</v>
      </c>
      <c r="B42" s="179" t="s">
        <v>78</v>
      </c>
      <c r="C42" s="27">
        <v>0.12</v>
      </c>
      <c r="D42" s="99">
        <v>104800</v>
      </c>
      <c r="E42" s="5">
        <v>2000</v>
      </c>
      <c r="F42" s="5">
        <v>1400</v>
      </c>
      <c r="G42" s="5">
        <f t="shared" si="7"/>
        <v>12533.039999999999</v>
      </c>
      <c r="H42" s="5">
        <v>2633.12</v>
      </c>
      <c r="I42" s="5">
        <f t="shared" si="4"/>
        <v>582.83079999999995</v>
      </c>
      <c r="J42" s="6">
        <f t="shared" si="5"/>
        <v>117148.99079999999</v>
      </c>
      <c r="K42" s="15">
        <f t="shared" si="6"/>
        <v>104615.95079999999</v>
      </c>
    </row>
    <row r="43" spans="1:14" ht="16.5">
      <c r="A43" s="181" t="s">
        <v>11</v>
      </c>
      <c r="B43" s="161" t="s">
        <v>155</v>
      </c>
      <c r="C43" s="27">
        <v>0.28000000000000003</v>
      </c>
      <c r="D43" s="99">
        <v>101219</v>
      </c>
      <c r="E43" s="5">
        <v>0</v>
      </c>
      <c r="F43" s="5">
        <v>1400</v>
      </c>
      <c r="G43" s="5">
        <f t="shared" si="7"/>
        <v>12337.6284</v>
      </c>
      <c r="H43" s="5">
        <v>2633.12</v>
      </c>
      <c r="I43" s="5">
        <f t="shared" si="4"/>
        <v>573.94874200000004</v>
      </c>
      <c r="J43" s="6">
        <f t="shared" si="5"/>
        <v>115363.69714199999</v>
      </c>
      <c r="K43" s="15">
        <f t="shared" si="6"/>
        <v>103026.06874199999</v>
      </c>
      <c r="L43" s="71"/>
      <c r="N43" s="72"/>
    </row>
    <row r="44" spans="1:14" ht="16.5">
      <c r="A44" s="181" t="s">
        <v>11</v>
      </c>
      <c r="B44" s="161" t="s">
        <v>154</v>
      </c>
      <c r="C44" s="27">
        <v>0.22</v>
      </c>
      <c r="D44" s="99">
        <v>101418</v>
      </c>
      <c r="E44" s="5">
        <v>0</v>
      </c>
      <c r="F44" s="5">
        <v>1400</v>
      </c>
      <c r="G44" s="5">
        <f>(D44-E44-F44)*12.36%</f>
        <v>12362.224799999998</v>
      </c>
      <c r="H44" s="5">
        <v>2633.12</v>
      </c>
      <c r="I44" s="5">
        <f>(D44-E44-F44+G44+H44)*0.5%</f>
        <v>575.06672400000002</v>
      </c>
      <c r="J44" s="6">
        <f>D44-E44-F44+G44+H44+I44</f>
        <v>115588.411524</v>
      </c>
      <c r="K44" s="15">
        <f>J44-G44</f>
        <v>103226.186724</v>
      </c>
      <c r="L44" s="71"/>
      <c r="N44" s="72"/>
    </row>
    <row r="45" spans="1:14" ht="16.5">
      <c r="A45" s="181" t="s">
        <v>125</v>
      </c>
      <c r="B45" s="161" t="s">
        <v>126</v>
      </c>
      <c r="C45" s="27">
        <v>0.3</v>
      </c>
      <c r="D45" s="99">
        <v>99388</v>
      </c>
      <c r="E45" s="5">
        <v>0</v>
      </c>
      <c r="F45" s="5">
        <v>1400</v>
      </c>
      <c r="G45" s="5">
        <f t="shared" si="7"/>
        <v>12111.316799999999</v>
      </c>
      <c r="H45" s="5">
        <v>2633.12</v>
      </c>
      <c r="I45" s="5">
        <f t="shared" si="4"/>
        <v>563.66218400000002</v>
      </c>
      <c r="J45" s="6">
        <f t="shared" si="5"/>
        <v>113296.098984</v>
      </c>
      <c r="K45" s="15">
        <f t="shared" si="6"/>
        <v>101184.782184</v>
      </c>
      <c r="M45" s="71"/>
    </row>
    <row r="46" spans="1:14">
      <c r="A46" s="181" t="s">
        <v>37</v>
      </c>
      <c r="B46" s="161" t="s">
        <v>38</v>
      </c>
      <c r="C46" s="27">
        <v>0.43</v>
      </c>
      <c r="D46" s="99">
        <v>105956</v>
      </c>
      <c r="E46" s="5">
        <v>0</v>
      </c>
      <c r="F46" s="5">
        <v>1400</v>
      </c>
      <c r="G46" s="5">
        <f t="shared" si="7"/>
        <v>12923.121599999999</v>
      </c>
      <c r="H46" s="5">
        <v>2633.12</v>
      </c>
      <c r="I46" s="5">
        <f t="shared" si="4"/>
        <v>600.56120799999997</v>
      </c>
      <c r="J46" s="6">
        <f t="shared" si="5"/>
        <v>120712.80280799999</v>
      </c>
      <c r="K46" s="15">
        <f t="shared" si="6"/>
        <v>107789.68120799999</v>
      </c>
    </row>
    <row r="47" spans="1:14" ht="13.5">
      <c r="A47" s="181" t="s">
        <v>37</v>
      </c>
      <c r="B47" s="161" t="s">
        <v>39</v>
      </c>
      <c r="C47" s="27">
        <v>0.33</v>
      </c>
      <c r="D47" s="99">
        <v>107491</v>
      </c>
      <c r="E47" s="5">
        <v>0</v>
      </c>
      <c r="F47" s="5">
        <v>1400</v>
      </c>
      <c r="G47" s="5">
        <f t="shared" si="7"/>
        <v>13112.847599999999</v>
      </c>
      <c r="H47" s="5">
        <v>2633.12</v>
      </c>
      <c r="I47" s="5">
        <f t="shared" si="4"/>
        <v>609.18483800000001</v>
      </c>
      <c r="J47" s="6">
        <f t="shared" si="5"/>
        <v>122446.15243799999</v>
      </c>
      <c r="K47" s="15">
        <f t="shared" si="6"/>
        <v>109333.304838</v>
      </c>
      <c r="L47" s="57" t="s">
        <v>84</v>
      </c>
    </row>
    <row r="48" spans="1:14">
      <c r="A48" s="181" t="s">
        <v>37</v>
      </c>
      <c r="B48" s="161" t="s">
        <v>123</v>
      </c>
      <c r="C48" s="27">
        <v>0.22</v>
      </c>
      <c r="D48" s="99">
        <v>107448</v>
      </c>
      <c r="E48" s="5">
        <v>0</v>
      </c>
      <c r="F48" s="5">
        <v>1400</v>
      </c>
      <c r="G48" s="5">
        <f t="shared" si="7"/>
        <v>13107.532799999999</v>
      </c>
      <c r="H48" s="5">
        <v>2633.12</v>
      </c>
      <c r="I48" s="5">
        <f t="shared" si="4"/>
        <v>608.943264</v>
      </c>
      <c r="J48" s="6">
        <f t="shared" si="5"/>
        <v>122397.596064</v>
      </c>
      <c r="K48" s="15">
        <f t="shared" si="6"/>
        <v>109290.063264</v>
      </c>
    </row>
    <row r="49" spans="1:14">
      <c r="A49" s="181" t="s">
        <v>37</v>
      </c>
      <c r="B49" s="179" t="s">
        <v>119</v>
      </c>
      <c r="C49" s="27"/>
      <c r="D49" s="99">
        <v>102044</v>
      </c>
      <c r="E49" s="5">
        <v>0</v>
      </c>
      <c r="F49" s="5">
        <v>1400</v>
      </c>
      <c r="G49" s="5">
        <f t="shared" si="7"/>
        <v>12439.598399999999</v>
      </c>
      <c r="H49" s="5">
        <v>2633.12</v>
      </c>
      <c r="I49" s="5">
        <f t="shared" si="4"/>
        <v>578.58359199999995</v>
      </c>
      <c r="J49" s="6">
        <f t="shared" si="5"/>
        <v>116295.30199199999</v>
      </c>
      <c r="K49" s="15">
        <f t="shared" si="6"/>
        <v>103855.70359199999</v>
      </c>
    </row>
    <row r="50" spans="1:14">
      <c r="A50" s="181" t="s">
        <v>37</v>
      </c>
      <c r="B50" s="179" t="s">
        <v>150</v>
      </c>
      <c r="C50" s="27"/>
      <c r="D50" s="99">
        <v>105646</v>
      </c>
      <c r="E50" s="5">
        <v>0</v>
      </c>
      <c r="F50" s="5">
        <v>1400</v>
      </c>
      <c r="G50" s="5">
        <f>(D50-E50-F50)*12.36%</f>
        <v>12884.805599999998</v>
      </c>
      <c r="H50" s="5">
        <v>2633.12</v>
      </c>
      <c r="I50" s="5">
        <f>(D50-E50-F50+G50+H50)*0.5%</f>
        <v>598.81962799999997</v>
      </c>
      <c r="J50" s="6">
        <f>D50-E50-F50+G50+H50+I50</f>
        <v>120362.74522799999</v>
      </c>
      <c r="K50" s="15">
        <f>J50-G50</f>
        <v>107477.93962799999</v>
      </c>
    </row>
    <row r="51" spans="1:14">
      <c r="A51" s="175" t="s">
        <v>37</v>
      </c>
      <c r="B51" s="179" t="s">
        <v>143</v>
      </c>
      <c r="C51" s="27"/>
      <c r="D51" s="99">
        <v>101736</v>
      </c>
      <c r="E51" s="99">
        <v>0</v>
      </c>
      <c r="F51" s="5">
        <v>1400</v>
      </c>
      <c r="G51" s="5">
        <f t="shared" si="7"/>
        <v>12401.529599999998</v>
      </c>
      <c r="H51" s="5">
        <v>2633.12</v>
      </c>
      <c r="I51" s="99">
        <f>(D51-E51-F51+G51+H51)*0.5%</f>
        <v>576.85324800000001</v>
      </c>
      <c r="J51" s="113">
        <f>D51-E51-F51+G51+H51+I51</f>
        <v>115947.50284799999</v>
      </c>
      <c r="K51" s="114">
        <f>J51-G51</f>
        <v>103545.97324799999</v>
      </c>
    </row>
    <row r="52" spans="1:14">
      <c r="A52" s="181" t="s">
        <v>2</v>
      </c>
      <c r="B52" s="161" t="s">
        <v>3</v>
      </c>
      <c r="C52" s="27" t="s">
        <v>31</v>
      </c>
      <c r="D52" s="99">
        <v>93667</v>
      </c>
      <c r="E52" s="5">
        <v>0</v>
      </c>
      <c r="F52" s="5">
        <v>0</v>
      </c>
      <c r="G52" s="5">
        <f t="shared" si="7"/>
        <v>11577.241199999999</v>
      </c>
      <c r="H52" s="5">
        <v>2633.12</v>
      </c>
      <c r="I52" s="5">
        <f t="shared" si="4"/>
        <v>539.38680599999998</v>
      </c>
      <c r="J52" s="6">
        <f t="shared" si="5"/>
        <v>108416.74800599999</v>
      </c>
      <c r="K52" s="15">
        <f t="shared" si="6"/>
        <v>96839.50680599999</v>
      </c>
    </row>
    <row r="53" spans="1:14">
      <c r="A53" s="181" t="s">
        <v>2</v>
      </c>
      <c r="B53" s="161" t="s">
        <v>4</v>
      </c>
      <c r="C53" s="27" t="s">
        <v>31</v>
      </c>
      <c r="D53" s="99">
        <v>93517</v>
      </c>
      <c r="E53" s="5">
        <v>0</v>
      </c>
      <c r="F53" s="5">
        <v>0</v>
      </c>
      <c r="G53" s="5">
        <f t="shared" si="7"/>
        <v>11558.7012</v>
      </c>
      <c r="H53" s="5">
        <v>2633.12</v>
      </c>
      <c r="I53" s="5">
        <f t="shared" si="4"/>
        <v>538.54410599999994</v>
      </c>
      <c r="J53" s="6">
        <f t="shared" si="5"/>
        <v>108247.36530599999</v>
      </c>
      <c r="K53" s="15">
        <f t="shared" si="6"/>
        <v>96688.664105999997</v>
      </c>
    </row>
    <row r="54" spans="1:14">
      <c r="A54" s="175" t="s">
        <v>2</v>
      </c>
      <c r="B54" s="179" t="s">
        <v>14</v>
      </c>
      <c r="C54" s="27" t="s">
        <v>31</v>
      </c>
      <c r="D54" s="99">
        <v>95954</v>
      </c>
      <c r="E54" s="5">
        <v>0</v>
      </c>
      <c r="F54" s="5">
        <v>0</v>
      </c>
      <c r="G54" s="5">
        <f t="shared" si="7"/>
        <v>11859.9144</v>
      </c>
      <c r="H54" s="5">
        <v>2633.12</v>
      </c>
      <c r="I54" s="5">
        <f t="shared" si="4"/>
        <v>552.23517199999992</v>
      </c>
      <c r="J54" s="6">
        <f t="shared" si="5"/>
        <v>110999.26957199999</v>
      </c>
      <c r="K54" s="15">
        <f t="shared" si="6"/>
        <v>99139.355171999996</v>
      </c>
    </row>
    <row r="55" spans="1:14">
      <c r="A55" s="181" t="s">
        <v>2</v>
      </c>
      <c r="B55" s="161" t="s">
        <v>5</v>
      </c>
      <c r="C55" s="27" t="s">
        <v>31</v>
      </c>
      <c r="D55" s="99">
        <v>92313</v>
      </c>
      <c r="E55" s="5">
        <v>0</v>
      </c>
      <c r="F55" s="5">
        <v>0</v>
      </c>
      <c r="G55" s="5">
        <f t="shared" si="7"/>
        <v>11409.886799999998</v>
      </c>
      <c r="H55" s="5">
        <v>2633.12</v>
      </c>
      <c r="I55" s="5">
        <f t="shared" si="4"/>
        <v>531.780034</v>
      </c>
      <c r="J55" s="6">
        <f t="shared" si="5"/>
        <v>106887.78683399998</v>
      </c>
      <c r="K55" s="15">
        <f t="shared" si="6"/>
        <v>95477.900033999991</v>
      </c>
    </row>
    <row r="56" spans="1:14" ht="13.5" thickBot="1">
      <c r="A56" s="182" t="s">
        <v>2</v>
      </c>
      <c r="B56" s="183" t="s">
        <v>32</v>
      </c>
      <c r="C56" s="28" t="s">
        <v>31</v>
      </c>
      <c r="D56" s="100">
        <v>96742</v>
      </c>
      <c r="E56" s="52">
        <v>0</v>
      </c>
      <c r="F56" s="52">
        <v>0</v>
      </c>
      <c r="G56" s="22">
        <f t="shared" si="7"/>
        <v>11957.311199999998</v>
      </c>
      <c r="H56" s="22">
        <v>2633.12</v>
      </c>
      <c r="I56" s="22">
        <f t="shared" si="4"/>
        <v>556.66215599999998</v>
      </c>
      <c r="J56" s="32">
        <f t="shared" si="5"/>
        <v>111889.093356</v>
      </c>
      <c r="K56" s="23">
        <f t="shared" si="6"/>
        <v>99931.782156000001</v>
      </c>
    </row>
    <row r="57" spans="1:14" ht="13.5" thickBot="1">
      <c r="B57" s="3"/>
      <c r="D57" s="7"/>
      <c r="E57" s="7"/>
      <c r="F57" s="7"/>
      <c r="G57" s="7"/>
      <c r="H57" s="7"/>
      <c r="I57" s="7"/>
      <c r="J57" s="8"/>
    </row>
    <row r="58" spans="1:14" ht="16.5" thickBot="1">
      <c r="A58" s="213" t="s">
        <v>29</v>
      </c>
      <c r="B58" s="234"/>
      <c r="C58" s="234"/>
      <c r="D58" s="234"/>
      <c r="E58" s="234"/>
      <c r="F58" s="234"/>
      <c r="G58" s="234"/>
      <c r="H58" s="234"/>
      <c r="I58" s="234"/>
      <c r="J58" s="235"/>
      <c r="K58" s="108"/>
    </row>
    <row r="59" spans="1:14" ht="13.5" thickBot="1">
      <c r="A59" s="226" t="s">
        <v>15</v>
      </c>
      <c r="B59" s="225"/>
      <c r="C59" s="42" t="s">
        <v>8</v>
      </c>
      <c r="D59" s="42" t="s">
        <v>0</v>
      </c>
      <c r="E59" s="42" t="s">
        <v>76</v>
      </c>
      <c r="F59" s="42" t="s">
        <v>16</v>
      </c>
      <c r="G59" s="42" t="s">
        <v>146</v>
      </c>
      <c r="H59" s="42" t="s">
        <v>18</v>
      </c>
      <c r="I59" s="42" t="s">
        <v>17</v>
      </c>
      <c r="J59" s="43" t="s">
        <v>1</v>
      </c>
      <c r="K59" s="193" t="s">
        <v>75</v>
      </c>
    </row>
    <row r="60" spans="1:14">
      <c r="A60" s="184" t="s">
        <v>34</v>
      </c>
      <c r="B60" s="116" t="s">
        <v>92</v>
      </c>
      <c r="C60" s="46">
        <v>0.92</v>
      </c>
      <c r="D60" s="118">
        <v>101875</v>
      </c>
      <c r="E60" s="119">
        <v>0</v>
      </c>
      <c r="F60" s="47">
        <v>1400</v>
      </c>
      <c r="G60" s="47">
        <f>(D60-E60-F60)*12.36%</f>
        <v>12418.71</v>
      </c>
      <c r="H60" s="47">
        <v>2633.12</v>
      </c>
      <c r="I60" s="47">
        <f t="shared" ref="I60:I69" si="8">(D60-E60-F60+G60+H60)*0.5%</f>
        <v>577.63414999999998</v>
      </c>
      <c r="J60" s="48">
        <f t="shared" ref="J60:J69" si="9">D60-E60-F60+G60+H60+I60</f>
        <v>116104.46414999999</v>
      </c>
      <c r="K60" s="49">
        <f t="shared" ref="K60:K69" si="10">J60-G60</f>
        <v>103685.75414999999</v>
      </c>
      <c r="M60" s="131"/>
      <c r="N60" s="173"/>
    </row>
    <row r="61" spans="1:14">
      <c r="A61" s="185" t="s">
        <v>34</v>
      </c>
      <c r="B61" s="24" t="s">
        <v>91</v>
      </c>
      <c r="C61" s="27">
        <v>2</v>
      </c>
      <c r="D61" s="104">
        <v>101875</v>
      </c>
      <c r="E61" s="17">
        <v>0</v>
      </c>
      <c r="F61" s="5">
        <v>1400</v>
      </c>
      <c r="G61" s="5">
        <f t="shared" ref="G61:G69" si="11">(D61-E61-F61)*12.36%</f>
        <v>12418.71</v>
      </c>
      <c r="H61" s="5">
        <v>2633.12</v>
      </c>
      <c r="I61" s="5">
        <f t="shared" si="8"/>
        <v>577.63414999999998</v>
      </c>
      <c r="J61" s="6">
        <f t="shared" si="9"/>
        <v>116104.46414999999</v>
      </c>
      <c r="K61" s="15">
        <f t="shared" si="10"/>
        <v>103685.75414999999</v>
      </c>
      <c r="M61" s="131"/>
      <c r="N61" s="173"/>
    </row>
    <row r="62" spans="1:14">
      <c r="A62" s="185" t="s">
        <v>34</v>
      </c>
      <c r="B62" s="24" t="s">
        <v>163</v>
      </c>
      <c r="C62" s="27">
        <v>2</v>
      </c>
      <c r="D62" s="104">
        <v>102373</v>
      </c>
      <c r="E62" s="17">
        <v>0</v>
      </c>
      <c r="F62" s="5">
        <v>1400</v>
      </c>
      <c r="G62" s="5">
        <f t="shared" si="11"/>
        <v>12480.262799999999</v>
      </c>
      <c r="H62" s="5">
        <v>2633.12</v>
      </c>
      <c r="I62" s="5">
        <f>(D62-E62-F62+G62+H62)*0.5%</f>
        <v>580.43191400000001</v>
      </c>
      <c r="J62" s="6">
        <f>D62-E62-F62+G62+H62+I62</f>
        <v>116666.81471399999</v>
      </c>
      <c r="K62" s="15">
        <f>J62-G62</f>
        <v>104186.551914</v>
      </c>
      <c r="M62" s="131"/>
      <c r="N62" s="173"/>
    </row>
    <row r="63" spans="1:14">
      <c r="A63" s="186" t="s">
        <v>83</v>
      </c>
      <c r="B63" s="24" t="s">
        <v>13</v>
      </c>
      <c r="C63" s="27">
        <v>4.2</v>
      </c>
      <c r="D63" s="104">
        <v>101974</v>
      </c>
      <c r="E63" s="17">
        <v>0</v>
      </c>
      <c r="F63" s="5">
        <v>1400</v>
      </c>
      <c r="G63" s="5">
        <f t="shared" si="11"/>
        <v>12430.946399999999</v>
      </c>
      <c r="H63" s="5">
        <v>2633.12</v>
      </c>
      <c r="I63" s="5">
        <f t="shared" si="8"/>
        <v>578.19033200000001</v>
      </c>
      <c r="J63" s="6">
        <f t="shared" si="9"/>
        <v>116216.25673199999</v>
      </c>
      <c r="K63" s="15">
        <f t="shared" si="10"/>
        <v>103785.31033199999</v>
      </c>
      <c r="M63" s="131"/>
      <c r="N63" s="173"/>
    </row>
    <row r="64" spans="1:14">
      <c r="A64" s="186" t="s">
        <v>41</v>
      </c>
      <c r="B64" s="24" t="s">
        <v>40</v>
      </c>
      <c r="C64" s="27">
        <v>6.5</v>
      </c>
      <c r="D64" s="104">
        <v>105358</v>
      </c>
      <c r="E64" s="17">
        <v>0</v>
      </c>
      <c r="F64" s="5">
        <v>1400</v>
      </c>
      <c r="G64" s="5">
        <f t="shared" si="11"/>
        <v>12849.208799999999</v>
      </c>
      <c r="H64" s="5">
        <v>2633.12</v>
      </c>
      <c r="I64" s="5">
        <f t="shared" si="8"/>
        <v>597.20164399999999</v>
      </c>
      <c r="J64" s="6">
        <f t="shared" si="9"/>
        <v>120037.53044399999</v>
      </c>
      <c r="K64" s="15">
        <f t="shared" si="10"/>
        <v>107188.321644</v>
      </c>
      <c r="M64" s="131"/>
      <c r="N64" s="173"/>
    </row>
    <row r="65" spans="1:14">
      <c r="A65" s="186" t="s">
        <v>89</v>
      </c>
      <c r="B65" s="24" t="s">
        <v>88</v>
      </c>
      <c r="C65" s="27">
        <v>30</v>
      </c>
      <c r="D65" s="104">
        <v>109292</v>
      </c>
      <c r="E65" s="17">
        <v>0</v>
      </c>
      <c r="F65" s="5">
        <v>1400</v>
      </c>
      <c r="G65" s="5">
        <f t="shared" si="11"/>
        <v>13335.4512</v>
      </c>
      <c r="H65" s="5">
        <v>2633.12</v>
      </c>
      <c r="I65" s="5">
        <f t="shared" si="8"/>
        <v>619.30285600000002</v>
      </c>
      <c r="J65" s="6">
        <f t="shared" si="9"/>
        <v>124479.87405599999</v>
      </c>
      <c r="K65" s="15">
        <f t="shared" si="10"/>
        <v>111144.42285599999</v>
      </c>
      <c r="L65" s="68"/>
      <c r="M65" s="131"/>
      <c r="N65" s="173"/>
    </row>
    <row r="66" spans="1:14">
      <c r="A66" s="186" t="s">
        <v>82</v>
      </c>
      <c r="B66" s="24" t="s">
        <v>81</v>
      </c>
      <c r="C66" s="27">
        <v>50</v>
      </c>
      <c r="D66" s="104">
        <v>109590</v>
      </c>
      <c r="E66" s="17">
        <v>0</v>
      </c>
      <c r="F66" s="5">
        <v>1400</v>
      </c>
      <c r="G66" s="5">
        <f t="shared" si="11"/>
        <v>13372.283999999998</v>
      </c>
      <c r="H66" s="5">
        <v>2633.12</v>
      </c>
      <c r="I66" s="5">
        <f t="shared" si="8"/>
        <v>620.97702000000004</v>
      </c>
      <c r="J66" s="6">
        <f t="shared" si="9"/>
        <v>124816.38102</v>
      </c>
      <c r="K66" s="15">
        <f t="shared" si="10"/>
        <v>111444.09702</v>
      </c>
      <c r="M66" s="131"/>
      <c r="N66" s="173"/>
    </row>
    <row r="67" spans="1:14">
      <c r="A67" s="186" t="s">
        <v>2</v>
      </c>
      <c r="B67" s="24" t="s">
        <v>33</v>
      </c>
      <c r="C67" s="27" t="s">
        <v>31</v>
      </c>
      <c r="D67" s="104">
        <v>97497</v>
      </c>
      <c r="E67" s="17">
        <v>0</v>
      </c>
      <c r="F67" s="17">
        <v>0</v>
      </c>
      <c r="G67" s="5">
        <f t="shared" si="11"/>
        <v>12050.629199999999</v>
      </c>
      <c r="H67" s="5">
        <v>2633.12</v>
      </c>
      <c r="I67" s="5">
        <f t="shared" si="8"/>
        <v>560.90374599999996</v>
      </c>
      <c r="J67" s="6">
        <f t="shared" si="9"/>
        <v>112741.65294599999</v>
      </c>
      <c r="K67" s="15">
        <f t="shared" si="10"/>
        <v>100691.02374599999</v>
      </c>
      <c r="M67" s="131"/>
      <c r="N67" s="173"/>
    </row>
    <row r="68" spans="1:14">
      <c r="A68" s="186" t="s">
        <v>2</v>
      </c>
      <c r="B68" s="24" t="s">
        <v>35</v>
      </c>
      <c r="C68" s="27" t="s">
        <v>31</v>
      </c>
      <c r="D68" s="104">
        <v>99686</v>
      </c>
      <c r="E68" s="17">
        <v>0</v>
      </c>
      <c r="F68" s="17">
        <v>0</v>
      </c>
      <c r="G68" s="5">
        <f t="shared" si="11"/>
        <v>12321.189599999998</v>
      </c>
      <c r="H68" s="5">
        <v>2633.12</v>
      </c>
      <c r="I68" s="5">
        <f t="shared" si="8"/>
        <v>573.201548</v>
      </c>
      <c r="J68" s="6">
        <f t="shared" si="9"/>
        <v>115213.51114799999</v>
      </c>
      <c r="K68" s="15">
        <f t="shared" si="10"/>
        <v>102892.32154799999</v>
      </c>
      <c r="M68" s="131"/>
      <c r="N68" s="173"/>
    </row>
    <row r="69" spans="1:14" ht="13.5" thickBot="1">
      <c r="A69" s="187" t="s">
        <v>2</v>
      </c>
      <c r="B69" s="53" t="s">
        <v>36</v>
      </c>
      <c r="C69" s="28" t="s">
        <v>31</v>
      </c>
      <c r="D69" s="105">
        <v>98144</v>
      </c>
      <c r="E69" s="26">
        <v>0</v>
      </c>
      <c r="F69" s="26">
        <v>0</v>
      </c>
      <c r="G69" s="22">
        <f t="shared" si="11"/>
        <v>12130.598399999999</v>
      </c>
      <c r="H69" s="22">
        <v>2633.12</v>
      </c>
      <c r="I69" s="22">
        <f t="shared" si="8"/>
        <v>564.53859199999999</v>
      </c>
      <c r="J69" s="32">
        <f t="shared" si="9"/>
        <v>113472.256992</v>
      </c>
      <c r="K69" s="23">
        <f t="shared" si="10"/>
        <v>101341.65859199999</v>
      </c>
      <c r="M69" s="131"/>
      <c r="N69" s="173"/>
    </row>
    <row r="71" spans="1:14" ht="13.5">
      <c r="A71" s="57"/>
    </row>
  </sheetData>
  <mergeCells count="15">
    <mergeCell ref="B5:K5"/>
    <mergeCell ref="A6:K6"/>
    <mergeCell ref="A2:L2"/>
    <mergeCell ref="A1:K1"/>
    <mergeCell ref="B3:K3"/>
    <mergeCell ref="B4:K4"/>
    <mergeCell ref="A59:B59"/>
    <mergeCell ref="A31:J31"/>
    <mergeCell ref="A32:B32"/>
    <mergeCell ref="A58:J58"/>
    <mergeCell ref="L9:N10"/>
    <mergeCell ref="L32:N33"/>
    <mergeCell ref="A9:K9"/>
    <mergeCell ref="A10:I10"/>
    <mergeCell ref="A11:B11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5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90"/>
  <sheetViews>
    <sheetView zoomScale="130" zoomScaleNormal="130" workbookViewId="0">
      <selection activeCell="I7" sqref="I1:J65536"/>
    </sheetView>
  </sheetViews>
  <sheetFormatPr defaultRowHeight="12.75"/>
  <cols>
    <col min="1" max="1" width="14.5703125" customWidth="1"/>
    <col min="2" max="2" width="24.85546875" bestFit="1" customWidth="1"/>
    <col min="3" max="3" width="6.28515625" bestFit="1" customWidth="1"/>
    <col min="4" max="4" width="9.28515625" customWidth="1"/>
    <col min="5" max="5" width="8.5703125" customWidth="1"/>
    <col min="6" max="6" width="11" bestFit="1" customWidth="1"/>
    <col min="7" max="7" width="11.7109375" bestFit="1" customWidth="1"/>
    <col min="8" max="8" width="8.7109375" customWidth="1"/>
  </cols>
  <sheetData>
    <row r="1" spans="1:8" ht="13.5" thickBot="1"/>
    <row r="2" spans="1:8" ht="23.25">
      <c r="A2" s="228" t="s">
        <v>115</v>
      </c>
      <c r="B2" s="228"/>
      <c r="C2" s="228"/>
      <c r="D2" s="228"/>
      <c r="E2" s="228"/>
      <c r="F2" s="228"/>
      <c r="G2" s="228"/>
      <c r="H2" s="241"/>
    </row>
    <row r="3" spans="1:8" ht="16.5">
      <c r="A3" s="89" t="s">
        <v>116</v>
      </c>
      <c r="B3" s="89"/>
      <c r="C3" s="89"/>
      <c r="D3" s="89"/>
      <c r="E3" s="89"/>
      <c r="F3" s="89"/>
      <c r="G3" s="89"/>
      <c r="H3" s="152"/>
    </row>
    <row r="4" spans="1:8" ht="15">
      <c r="A4" s="200" t="s">
        <v>111</v>
      </c>
      <c r="B4" s="200"/>
      <c r="C4" s="200"/>
      <c r="D4" s="200"/>
      <c r="E4" s="200"/>
      <c r="F4" s="200"/>
      <c r="G4" s="200"/>
      <c r="H4" s="153"/>
    </row>
    <row r="5" spans="1:8" ht="15">
      <c r="A5" s="200" t="s">
        <v>112</v>
      </c>
      <c r="B5" s="200"/>
      <c r="C5" s="200"/>
      <c r="D5" s="200"/>
      <c r="E5" s="200"/>
      <c r="F5" s="200"/>
      <c r="G5" s="200"/>
      <c r="H5" s="153"/>
    </row>
    <row r="6" spans="1:8" ht="15">
      <c r="A6" s="200" t="s">
        <v>113</v>
      </c>
      <c r="B6" s="200"/>
      <c r="C6" s="200"/>
      <c r="D6" s="200"/>
      <c r="E6" s="200"/>
      <c r="F6" s="200"/>
      <c r="G6" s="200"/>
      <c r="H6" s="153"/>
    </row>
    <row r="7" spans="1:8" ht="18">
      <c r="A7" s="236" t="s">
        <v>114</v>
      </c>
      <c r="B7" s="236"/>
      <c r="C7" s="236"/>
      <c r="D7" s="236"/>
      <c r="E7" s="236"/>
      <c r="F7" s="236"/>
      <c r="G7" s="236"/>
      <c r="H7" s="237"/>
    </row>
    <row r="8" spans="1:8" ht="18.75" thickBot="1">
      <c r="A8" s="154"/>
      <c r="B8" s="154"/>
      <c r="C8" s="154"/>
      <c r="D8" s="154"/>
      <c r="E8" s="154"/>
      <c r="F8" s="154"/>
      <c r="G8" s="154"/>
      <c r="H8" s="155"/>
    </row>
    <row r="9" spans="1:8" ht="15.75" thickBot="1">
      <c r="A9" s="156" t="s">
        <v>205</v>
      </c>
      <c r="B9" s="157"/>
      <c r="C9" s="157"/>
      <c r="D9" s="157"/>
      <c r="E9" s="157"/>
      <c r="F9" s="157"/>
      <c r="G9" s="158"/>
      <c r="H9" s="159"/>
    </row>
    <row r="10" spans="1:8" ht="16.5" thickBot="1">
      <c r="A10" s="238" t="s">
        <v>30</v>
      </c>
      <c r="B10" s="239"/>
      <c r="C10" s="239"/>
      <c r="D10" s="239"/>
      <c r="E10" s="239"/>
      <c r="F10" s="239"/>
      <c r="G10" s="240"/>
    </row>
    <row r="11" spans="1:8" ht="13.5" thickBot="1">
      <c r="A11" s="224" t="s">
        <v>15</v>
      </c>
      <c r="B11" s="225"/>
      <c r="C11" s="43" t="s">
        <v>8</v>
      </c>
      <c r="D11" s="169" t="s">
        <v>0</v>
      </c>
      <c r="E11" s="169" t="s">
        <v>182</v>
      </c>
      <c r="F11" s="42" t="s">
        <v>146</v>
      </c>
      <c r="G11" s="170" t="s">
        <v>1</v>
      </c>
    </row>
    <row r="12" spans="1:8" ht="13.5" thickBot="1">
      <c r="A12" s="44" t="s">
        <v>19</v>
      </c>
      <c r="B12" s="45" t="s">
        <v>135</v>
      </c>
      <c r="C12" s="46">
        <v>11</v>
      </c>
      <c r="D12" s="111">
        <v>105379</v>
      </c>
      <c r="E12" s="122">
        <v>1400</v>
      </c>
      <c r="F12" s="111">
        <f t="shared" ref="F12:F29" si="0">(D12-E12)*12.36%</f>
        <v>12851.804399999999</v>
      </c>
      <c r="G12" s="160">
        <f>D12-E12+F12</f>
        <v>116830.80439999999</v>
      </c>
    </row>
    <row r="13" spans="1:8" ht="13.5" thickBot="1">
      <c r="A13" s="13" t="s">
        <v>19</v>
      </c>
      <c r="B13" s="4" t="s">
        <v>183</v>
      </c>
      <c r="C13" s="27" t="s">
        <v>134</v>
      </c>
      <c r="D13" s="99">
        <v>104729</v>
      </c>
      <c r="E13" s="122">
        <v>1400</v>
      </c>
      <c r="F13" s="99">
        <f t="shared" si="0"/>
        <v>12771.464399999999</v>
      </c>
      <c r="G13" s="171">
        <f t="shared" ref="G13:G29" si="1">D13-E13+F13</f>
        <v>116100.4644</v>
      </c>
    </row>
    <row r="14" spans="1:8" ht="13.5" thickBot="1">
      <c r="A14" s="13" t="s">
        <v>19</v>
      </c>
      <c r="B14" s="4" t="s">
        <v>23</v>
      </c>
      <c r="C14" s="27">
        <v>6</v>
      </c>
      <c r="D14" s="99">
        <v>105579</v>
      </c>
      <c r="E14" s="122">
        <v>1400</v>
      </c>
      <c r="F14" s="99">
        <f t="shared" si="0"/>
        <v>12876.524399999998</v>
      </c>
      <c r="G14" s="171">
        <f t="shared" si="1"/>
        <v>117055.52439999999</v>
      </c>
    </row>
    <row r="15" spans="1:8" ht="13.5" thickBot="1">
      <c r="A15" s="13" t="s">
        <v>19</v>
      </c>
      <c r="B15" s="4" t="s">
        <v>24</v>
      </c>
      <c r="C15" s="27">
        <v>3</v>
      </c>
      <c r="D15" s="99">
        <v>106429</v>
      </c>
      <c r="E15" s="122">
        <v>1400</v>
      </c>
      <c r="F15" s="99">
        <f t="shared" si="0"/>
        <v>12981.584399999998</v>
      </c>
      <c r="G15" s="171">
        <f t="shared" si="1"/>
        <v>118010.58439999999</v>
      </c>
    </row>
    <row r="16" spans="1:8" ht="13.5" thickBot="1">
      <c r="A16" s="13" t="s">
        <v>7</v>
      </c>
      <c r="B16" s="4" t="s">
        <v>20</v>
      </c>
      <c r="C16" s="27">
        <v>3</v>
      </c>
      <c r="D16" s="99">
        <v>106979</v>
      </c>
      <c r="E16" s="122">
        <v>1400</v>
      </c>
      <c r="F16" s="99">
        <f t="shared" si="0"/>
        <v>13049.564399999999</v>
      </c>
      <c r="G16" s="171">
        <f t="shared" si="1"/>
        <v>118628.5644</v>
      </c>
    </row>
    <row r="17" spans="1:7" ht="13.5" thickBot="1">
      <c r="A17" s="13" t="s">
        <v>21</v>
      </c>
      <c r="B17" s="4" t="s">
        <v>22</v>
      </c>
      <c r="C17" s="27">
        <v>11</v>
      </c>
      <c r="D17" s="99">
        <v>106079</v>
      </c>
      <c r="E17" s="122">
        <v>1400</v>
      </c>
      <c r="F17" s="99">
        <f t="shared" si="0"/>
        <v>12938.3244</v>
      </c>
      <c r="G17" s="171">
        <f t="shared" si="1"/>
        <v>117617.3244</v>
      </c>
    </row>
    <row r="18" spans="1:7" ht="13.5" thickBot="1">
      <c r="A18" s="13" t="s">
        <v>93</v>
      </c>
      <c r="B18" s="4" t="s">
        <v>90</v>
      </c>
      <c r="C18" s="27">
        <v>12</v>
      </c>
      <c r="D18" s="99">
        <v>109479</v>
      </c>
      <c r="E18" s="122">
        <v>1400</v>
      </c>
      <c r="F18" s="99">
        <f t="shared" si="0"/>
        <v>13358.564399999999</v>
      </c>
      <c r="G18" s="171">
        <f t="shared" si="1"/>
        <v>121437.5644</v>
      </c>
    </row>
    <row r="19" spans="1:7" ht="13.5" thickBot="1">
      <c r="A19" s="13" t="s">
        <v>93</v>
      </c>
      <c r="B19" s="4" t="s">
        <v>129</v>
      </c>
      <c r="C19" s="27"/>
      <c r="D19" s="99">
        <v>106279</v>
      </c>
      <c r="E19" s="122">
        <v>1400</v>
      </c>
      <c r="F19" s="99">
        <f t="shared" si="0"/>
        <v>12963.044399999999</v>
      </c>
      <c r="G19" s="171">
        <f t="shared" si="1"/>
        <v>117842.0444</v>
      </c>
    </row>
    <row r="20" spans="1:7" ht="13.5" thickBot="1">
      <c r="A20" s="13" t="s">
        <v>138</v>
      </c>
      <c r="B20" s="4" t="s">
        <v>137</v>
      </c>
      <c r="C20" s="27">
        <v>12</v>
      </c>
      <c r="D20" s="99">
        <v>106999</v>
      </c>
      <c r="E20" s="122">
        <v>1400</v>
      </c>
      <c r="F20" s="99">
        <f t="shared" si="0"/>
        <v>13052.036399999999</v>
      </c>
      <c r="G20" s="171">
        <f t="shared" si="1"/>
        <v>118651.0364</v>
      </c>
    </row>
    <row r="21" spans="1:7" ht="13.5" thickBot="1">
      <c r="A21" s="13" t="s">
        <v>138</v>
      </c>
      <c r="B21" s="4" t="s">
        <v>139</v>
      </c>
      <c r="C21" s="27">
        <v>12</v>
      </c>
      <c r="D21" s="99">
        <v>107379</v>
      </c>
      <c r="E21" s="122">
        <v>1400</v>
      </c>
      <c r="F21" s="99">
        <f t="shared" si="0"/>
        <v>13099.004399999998</v>
      </c>
      <c r="G21" s="171">
        <f t="shared" si="1"/>
        <v>119078.00440000001</v>
      </c>
    </row>
    <row r="22" spans="1:7" ht="13.5" thickBot="1">
      <c r="A22" s="13" t="s">
        <v>138</v>
      </c>
      <c r="B22" s="4" t="s">
        <v>184</v>
      </c>
      <c r="C22" s="27">
        <v>10</v>
      </c>
      <c r="D22" s="99">
        <v>108679</v>
      </c>
      <c r="E22" s="122">
        <v>1400</v>
      </c>
      <c r="F22" s="99">
        <f t="shared" si="0"/>
        <v>13259.684399999998</v>
      </c>
      <c r="G22" s="171">
        <f t="shared" si="1"/>
        <v>120538.6844</v>
      </c>
    </row>
    <row r="23" spans="1:7" ht="13.5" thickBot="1">
      <c r="A23" s="13" t="s">
        <v>128</v>
      </c>
      <c r="B23" s="4" t="s">
        <v>127</v>
      </c>
      <c r="C23" s="27">
        <v>1.9</v>
      </c>
      <c r="D23" s="99">
        <v>109479</v>
      </c>
      <c r="E23" s="122">
        <v>1400</v>
      </c>
      <c r="F23" s="99">
        <f t="shared" si="0"/>
        <v>13358.564399999999</v>
      </c>
      <c r="G23" s="171">
        <f t="shared" si="1"/>
        <v>121437.5644</v>
      </c>
    </row>
    <row r="24" spans="1:7" ht="13.5" thickBot="1">
      <c r="A24" s="77" t="s">
        <v>108</v>
      </c>
      <c r="B24" s="4" t="s">
        <v>107</v>
      </c>
      <c r="C24" s="27">
        <v>3</v>
      </c>
      <c r="D24" s="99">
        <v>106879</v>
      </c>
      <c r="E24" s="122">
        <v>1400</v>
      </c>
      <c r="F24" s="99">
        <f t="shared" si="0"/>
        <v>13037.204399999999</v>
      </c>
      <c r="G24" s="171">
        <f t="shared" si="1"/>
        <v>118516.2044</v>
      </c>
    </row>
    <row r="25" spans="1:7" ht="13.5" thickBot="1">
      <c r="A25" s="77" t="s">
        <v>109</v>
      </c>
      <c r="B25" s="4" t="s">
        <v>118</v>
      </c>
      <c r="C25" s="27">
        <v>8</v>
      </c>
      <c r="D25" s="99">
        <v>109929</v>
      </c>
      <c r="E25" s="122">
        <v>1400</v>
      </c>
      <c r="F25" s="99">
        <f t="shared" si="0"/>
        <v>13414.184399999998</v>
      </c>
      <c r="G25" s="171">
        <f t="shared" si="1"/>
        <v>121943.1844</v>
      </c>
    </row>
    <row r="26" spans="1:7" ht="13.5" thickBot="1">
      <c r="A26" s="77" t="s">
        <v>109</v>
      </c>
      <c r="B26" s="4" t="s">
        <v>136</v>
      </c>
      <c r="C26" s="27"/>
      <c r="D26" s="99">
        <v>105629</v>
      </c>
      <c r="E26" s="122">
        <v>1400</v>
      </c>
      <c r="F26" s="99">
        <f t="shared" si="0"/>
        <v>12882.704399999999</v>
      </c>
      <c r="G26" s="171">
        <f t="shared" si="1"/>
        <v>117111.7044</v>
      </c>
    </row>
    <row r="27" spans="1:7" ht="13.5" thickBot="1">
      <c r="A27" s="77" t="s">
        <v>130</v>
      </c>
      <c r="B27" s="4" t="s">
        <v>185</v>
      </c>
      <c r="C27" s="27" t="s">
        <v>133</v>
      </c>
      <c r="D27" s="99">
        <v>106529</v>
      </c>
      <c r="E27" s="122">
        <v>1400</v>
      </c>
      <c r="F27" s="99">
        <f t="shared" si="0"/>
        <v>12993.944399999998</v>
      </c>
      <c r="G27" s="171">
        <f t="shared" si="1"/>
        <v>118122.94439999999</v>
      </c>
    </row>
    <row r="28" spans="1:7" ht="13.5" thickBot="1">
      <c r="A28" s="13" t="s">
        <v>2</v>
      </c>
      <c r="B28" s="4" t="s">
        <v>96</v>
      </c>
      <c r="C28" s="27" t="s">
        <v>31</v>
      </c>
      <c r="D28" s="99">
        <v>99429</v>
      </c>
      <c r="E28" s="122">
        <v>0</v>
      </c>
      <c r="F28" s="99">
        <f t="shared" si="0"/>
        <v>12289.424399999998</v>
      </c>
      <c r="G28" s="171">
        <f t="shared" si="1"/>
        <v>111718.4244</v>
      </c>
    </row>
    <row r="29" spans="1:7" ht="13.5" thickBot="1">
      <c r="A29" s="20" t="s">
        <v>2</v>
      </c>
      <c r="B29" s="21" t="s">
        <v>97</v>
      </c>
      <c r="C29" s="28" t="s">
        <v>31</v>
      </c>
      <c r="D29" s="102">
        <v>99429</v>
      </c>
      <c r="E29" s="189">
        <v>0</v>
      </c>
      <c r="F29" s="102">
        <f t="shared" si="0"/>
        <v>12289.424399999998</v>
      </c>
      <c r="G29" s="149">
        <f t="shared" si="1"/>
        <v>111718.4244</v>
      </c>
    </row>
    <row r="30" spans="1:7" ht="13.5" thickBot="1">
      <c r="B30" s="3"/>
      <c r="D30" s="7"/>
      <c r="E30" s="7"/>
      <c r="F30" s="7"/>
      <c r="G30" s="7"/>
    </row>
    <row r="31" spans="1:7" ht="16.5" thickBot="1">
      <c r="A31" s="229" t="s">
        <v>25</v>
      </c>
      <c r="B31" s="231"/>
      <c r="C31" s="231"/>
      <c r="D31" s="231"/>
      <c r="E31" s="231"/>
      <c r="F31" s="231"/>
      <c r="G31" s="242"/>
    </row>
    <row r="32" spans="1:7" ht="13.5" thickBot="1">
      <c r="A32" s="215" t="s">
        <v>15</v>
      </c>
      <c r="B32" s="233"/>
      <c r="C32" s="172" t="s">
        <v>8</v>
      </c>
      <c r="D32" s="169" t="s">
        <v>0</v>
      </c>
      <c r="E32" s="169" t="s">
        <v>182</v>
      </c>
      <c r="F32" s="42" t="s">
        <v>146</v>
      </c>
      <c r="G32" s="170" t="s">
        <v>1</v>
      </c>
    </row>
    <row r="33" spans="1:7" ht="13.5" thickBot="1">
      <c r="A33" s="44" t="s">
        <v>7</v>
      </c>
      <c r="B33" s="45" t="s">
        <v>26</v>
      </c>
      <c r="C33" s="46">
        <v>0.9</v>
      </c>
      <c r="D33" s="111">
        <v>102759</v>
      </c>
      <c r="E33" s="122">
        <v>1400</v>
      </c>
      <c r="F33" s="111">
        <f t="shared" ref="F33:F56" si="2">(D33-E33)*12.36%</f>
        <v>12527.972399999999</v>
      </c>
      <c r="G33" s="160">
        <f t="shared" ref="G33:G56" si="3">D33-E33+F33</f>
        <v>113886.9724</v>
      </c>
    </row>
    <row r="34" spans="1:7" ht="13.5" thickBot="1">
      <c r="A34" s="13" t="s">
        <v>141</v>
      </c>
      <c r="B34" s="34" t="s">
        <v>140</v>
      </c>
      <c r="C34" s="35">
        <v>1</v>
      </c>
      <c r="D34" s="101">
        <v>103409</v>
      </c>
      <c r="E34" s="122">
        <v>1400</v>
      </c>
      <c r="F34" s="101">
        <f t="shared" si="2"/>
        <v>12608.312399999999</v>
      </c>
      <c r="G34" s="171">
        <f t="shared" si="3"/>
        <v>114617.3124</v>
      </c>
    </row>
    <row r="35" spans="1:7" ht="13.5" thickBot="1">
      <c r="A35" s="161" t="s">
        <v>144</v>
      </c>
      <c r="B35" s="34" t="s">
        <v>142</v>
      </c>
      <c r="C35" s="35">
        <v>1.2</v>
      </c>
      <c r="D35" s="101">
        <v>102959</v>
      </c>
      <c r="E35" s="122">
        <v>1400</v>
      </c>
      <c r="F35" s="101">
        <f t="shared" si="2"/>
        <v>12552.692399999998</v>
      </c>
      <c r="G35" s="171">
        <f t="shared" si="3"/>
        <v>114111.6924</v>
      </c>
    </row>
    <row r="36" spans="1:7" ht="13.5" thickBot="1">
      <c r="A36" s="161" t="s">
        <v>6</v>
      </c>
      <c r="B36" s="9" t="s">
        <v>12</v>
      </c>
      <c r="C36" s="27">
        <v>8</v>
      </c>
      <c r="D36" s="101">
        <v>102759</v>
      </c>
      <c r="E36" s="122">
        <v>1400</v>
      </c>
      <c r="F36" s="101">
        <f t="shared" si="2"/>
        <v>12527.972399999999</v>
      </c>
      <c r="G36" s="171">
        <f t="shared" si="3"/>
        <v>113886.9724</v>
      </c>
    </row>
    <row r="37" spans="1:7" ht="13.5" thickBot="1">
      <c r="A37" s="14" t="s">
        <v>6</v>
      </c>
      <c r="B37" s="9" t="s">
        <v>145</v>
      </c>
      <c r="C37" s="27">
        <v>8</v>
      </c>
      <c r="D37" s="101">
        <v>104259</v>
      </c>
      <c r="E37" s="122">
        <v>1400</v>
      </c>
      <c r="F37" s="101">
        <f t="shared" si="2"/>
        <v>12713.372399999998</v>
      </c>
      <c r="G37" s="171">
        <f t="shared" si="3"/>
        <v>115572.37239999999</v>
      </c>
    </row>
    <row r="38" spans="1:7" ht="13.5" thickBot="1">
      <c r="A38" s="14" t="s">
        <v>27</v>
      </c>
      <c r="B38" s="9" t="s">
        <v>28</v>
      </c>
      <c r="C38" s="27">
        <v>8</v>
      </c>
      <c r="D38" s="101">
        <v>100049</v>
      </c>
      <c r="E38" s="122">
        <v>1400</v>
      </c>
      <c r="F38" s="101">
        <f t="shared" si="2"/>
        <v>12193.016399999999</v>
      </c>
      <c r="G38" s="171">
        <f t="shared" si="3"/>
        <v>110842.01639999999</v>
      </c>
    </row>
    <row r="39" spans="1:7" ht="13.5" thickBot="1">
      <c r="A39" s="14" t="s">
        <v>27</v>
      </c>
      <c r="B39" s="9" t="s">
        <v>117</v>
      </c>
      <c r="C39" s="27">
        <v>18</v>
      </c>
      <c r="D39" s="101">
        <v>101259</v>
      </c>
      <c r="E39" s="122">
        <v>1400</v>
      </c>
      <c r="F39" s="101">
        <f t="shared" si="2"/>
        <v>12342.572399999999</v>
      </c>
      <c r="G39" s="171">
        <f t="shared" si="3"/>
        <v>112201.5724</v>
      </c>
    </row>
    <row r="40" spans="1:7" ht="13.5" thickBot="1">
      <c r="A40" s="14" t="s">
        <v>10</v>
      </c>
      <c r="B40" s="9" t="s">
        <v>9</v>
      </c>
      <c r="C40" s="27">
        <v>1.2</v>
      </c>
      <c r="D40" s="101">
        <v>103139</v>
      </c>
      <c r="E40" s="122">
        <v>1400</v>
      </c>
      <c r="F40" s="101">
        <f t="shared" si="2"/>
        <v>12574.940399999999</v>
      </c>
      <c r="G40" s="171">
        <f t="shared" si="3"/>
        <v>114313.94039999999</v>
      </c>
    </row>
    <row r="41" spans="1:7" ht="13.5" thickBot="1">
      <c r="A41" s="14" t="s">
        <v>79</v>
      </c>
      <c r="B41" s="9" t="s">
        <v>77</v>
      </c>
      <c r="C41" s="27">
        <v>0.35</v>
      </c>
      <c r="D41" s="101">
        <v>108299</v>
      </c>
      <c r="E41" s="122">
        <v>1400</v>
      </c>
      <c r="F41" s="101">
        <f t="shared" si="2"/>
        <v>13212.716399999999</v>
      </c>
      <c r="G41" s="171">
        <f t="shared" si="3"/>
        <v>120111.7164</v>
      </c>
    </row>
    <row r="42" spans="1:7" ht="13.5" thickBot="1">
      <c r="A42" s="14" t="s">
        <v>80</v>
      </c>
      <c r="B42" s="4" t="s">
        <v>78</v>
      </c>
      <c r="C42" s="27">
        <v>0.12</v>
      </c>
      <c r="D42" s="101">
        <v>106099</v>
      </c>
      <c r="E42" s="122">
        <v>1400</v>
      </c>
      <c r="F42" s="101">
        <f t="shared" si="2"/>
        <v>12940.796399999999</v>
      </c>
      <c r="G42" s="171">
        <f t="shared" si="3"/>
        <v>117639.79639999999</v>
      </c>
    </row>
    <row r="43" spans="1:7" ht="13.5" thickBot="1">
      <c r="A43" s="98" t="s">
        <v>11</v>
      </c>
      <c r="B43" s="109" t="s">
        <v>156</v>
      </c>
      <c r="C43" s="27">
        <v>0.28000000000000003</v>
      </c>
      <c r="D43" s="101">
        <v>103949</v>
      </c>
      <c r="E43" s="122">
        <v>1400</v>
      </c>
      <c r="F43" s="101">
        <f t="shared" si="2"/>
        <v>12675.056399999999</v>
      </c>
      <c r="G43" s="171">
        <f t="shared" si="3"/>
        <v>115224.0564</v>
      </c>
    </row>
    <row r="44" spans="1:7" ht="13.5" thickBot="1">
      <c r="A44" s="98" t="s">
        <v>11</v>
      </c>
      <c r="B44" s="109" t="s">
        <v>154</v>
      </c>
      <c r="C44" s="27">
        <v>0.22</v>
      </c>
      <c r="D44" s="101">
        <v>104149</v>
      </c>
      <c r="E44" s="122">
        <v>1400</v>
      </c>
      <c r="F44" s="101">
        <f t="shared" si="2"/>
        <v>12699.776399999999</v>
      </c>
      <c r="G44" s="171">
        <f t="shared" si="3"/>
        <v>115448.7764</v>
      </c>
    </row>
    <row r="45" spans="1:7" ht="13.5" thickBot="1">
      <c r="A45" s="14" t="s">
        <v>125</v>
      </c>
      <c r="B45" s="9" t="s">
        <v>126</v>
      </c>
      <c r="C45" s="27">
        <v>0.3</v>
      </c>
      <c r="D45" s="101">
        <v>102659</v>
      </c>
      <c r="E45" s="122">
        <v>1400</v>
      </c>
      <c r="F45" s="101">
        <f t="shared" si="2"/>
        <v>12515.612399999998</v>
      </c>
      <c r="G45" s="171">
        <f t="shared" si="3"/>
        <v>113774.6124</v>
      </c>
    </row>
    <row r="46" spans="1:7" ht="13.5" thickBot="1">
      <c r="A46" s="14" t="s">
        <v>37</v>
      </c>
      <c r="B46" s="9" t="s">
        <v>38</v>
      </c>
      <c r="C46" s="27">
        <v>0.43</v>
      </c>
      <c r="D46" s="101">
        <v>109109</v>
      </c>
      <c r="E46" s="122">
        <v>1400</v>
      </c>
      <c r="F46" s="101">
        <f t="shared" si="2"/>
        <v>13312.832399999999</v>
      </c>
      <c r="G46" s="171">
        <f t="shared" si="3"/>
        <v>121021.8324</v>
      </c>
    </row>
    <row r="47" spans="1:7" ht="13.5" thickBot="1">
      <c r="A47" s="14" t="s">
        <v>37</v>
      </c>
      <c r="B47" s="9" t="s">
        <v>123</v>
      </c>
      <c r="C47" s="27">
        <v>0.22</v>
      </c>
      <c r="D47" s="101">
        <v>110559</v>
      </c>
      <c r="E47" s="122">
        <v>1400</v>
      </c>
      <c r="F47" s="101">
        <f t="shared" si="2"/>
        <v>13492.052399999999</v>
      </c>
      <c r="G47" s="171">
        <f t="shared" si="3"/>
        <v>122651.0524</v>
      </c>
    </row>
    <row r="48" spans="1:7" ht="13.5" thickBot="1">
      <c r="A48" s="14" t="s">
        <v>37</v>
      </c>
      <c r="B48" s="9" t="s">
        <v>39</v>
      </c>
      <c r="C48" s="27">
        <v>0.33</v>
      </c>
      <c r="D48" s="101">
        <v>110602</v>
      </c>
      <c r="E48" s="122">
        <v>1400</v>
      </c>
      <c r="F48" s="101">
        <f t="shared" si="2"/>
        <v>13497.367199999999</v>
      </c>
      <c r="G48" s="171">
        <f t="shared" si="3"/>
        <v>122699.36719999999</v>
      </c>
    </row>
    <row r="49" spans="1:7" ht="13.5" thickBot="1">
      <c r="A49" s="13" t="s">
        <v>37</v>
      </c>
      <c r="B49" s="4" t="s">
        <v>119</v>
      </c>
      <c r="C49" s="27"/>
      <c r="D49" s="101">
        <v>104829</v>
      </c>
      <c r="E49" s="122">
        <v>1400</v>
      </c>
      <c r="F49" s="101">
        <f t="shared" si="2"/>
        <v>12783.8244</v>
      </c>
      <c r="G49" s="171">
        <f t="shared" si="3"/>
        <v>116212.8244</v>
      </c>
    </row>
    <row r="50" spans="1:7" ht="13.5" thickBot="1">
      <c r="A50" s="13" t="s">
        <v>37</v>
      </c>
      <c r="B50" s="4" t="s">
        <v>150</v>
      </c>
      <c r="C50" s="27"/>
      <c r="D50" s="101">
        <v>106449</v>
      </c>
      <c r="E50" s="122">
        <v>1400</v>
      </c>
      <c r="F50" s="101">
        <f t="shared" si="2"/>
        <v>12984.056399999999</v>
      </c>
      <c r="G50" s="171">
        <f t="shared" si="3"/>
        <v>118033.0564</v>
      </c>
    </row>
    <row r="51" spans="1:7" ht="13.5" thickBot="1">
      <c r="A51" s="13" t="s">
        <v>37</v>
      </c>
      <c r="B51" s="4" t="s">
        <v>143</v>
      </c>
      <c r="C51" s="27"/>
      <c r="D51" s="101">
        <v>104519</v>
      </c>
      <c r="E51" s="122">
        <v>1400</v>
      </c>
      <c r="F51" s="101">
        <f t="shared" si="2"/>
        <v>12745.508399999999</v>
      </c>
      <c r="G51" s="171">
        <f t="shared" si="3"/>
        <v>115864.50839999999</v>
      </c>
    </row>
    <row r="52" spans="1:7" ht="13.5" thickBot="1">
      <c r="A52" s="14" t="s">
        <v>2</v>
      </c>
      <c r="B52" s="9" t="s">
        <v>3</v>
      </c>
      <c r="C52" s="27" t="s">
        <v>31</v>
      </c>
      <c r="D52" s="101">
        <v>96859</v>
      </c>
      <c r="E52" s="122">
        <v>0</v>
      </c>
      <c r="F52" s="101">
        <f t="shared" si="2"/>
        <v>11971.772399999998</v>
      </c>
      <c r="G52" s="171">
        <f t="shared" si="3"/>
        <v>108830.7724</v>
      </c>
    </row>
    <row r="53" spans="1:7" ht="13.5" thickBot="1">
      <c r="A53" s="14" t="s">
        <v>2</v>
      </c>
      <c r="B53" s="9" t="s">
        <v>4</v>
      </c>
      <c r="C53" s="27" t="s">
        <v>31</v>
      </c>
      <c r="D53" s="101">
        <v>96759</v>
      </c>
      <c r="E53" s="122">
        <v>0</v>
      </c>
      <c r="F53" s="101">
        <f t="shared" si="2"/>
        <v>11959.412399999999</v>
      </c>
      <c r="G53" s="171">
        <f t="shared" si="3"/>
        <v>108718.4124</v>
      </c>
    </row>
    <row r="54" spans="1:7" ht="13.5" thickBot="1">
      <c r="A54" s="13" t="s">
        <v>2</v>
      </c>
      <c r="B54" s="4" t="s">
        <v>14</v>
      </c>
      <c r="C54" s="27" t="s">
        <v>31</v>
      </c>
      <c r="D54" s="101">
        <v>99309</v>
      </c>
      <c r="E54" s="122">
        <v>0</v>
      </c>
      <c r="F54" s="101">
        <f t="shared" si="2"/>
        <v>12274.5924</v>
      </c>
      <c r="G54" s="171">
        <f t="shared" si="3"/>
        <v>111583.59239999999</v>
      </c>
    </row>
    <row r="55" spans="1:7" ht="13.5" thickBot="1">
      <c r="A55" s="14" t="s">
        <v>2</v>
      </c>
      <c r="B55" s="9" t="s">
        <v>5</v>
      </c>
      <c r="C55" s="27" t="s">
        <v>31</v>
      </c>
      <c r="D55" s="101">
        <v>95549</v>
      </c>
      <c r="E55" s="122">
        <v>0</v>
      </c>
      <c r="F55" s="101">
        <f t="shared" si="2"/>
        <v>11809.856399999999</v>
      </c>
      <c r="G55" s="171">
        <f t="shared" si="3"/>
        <v>107358.8564</v>
      </c>
    </row>
    <row r="56" spans="1:7" ht="13.5" thickBot="1">
      <c r="A56" s="50" t="s">
        <v>2</v>
      </c>
      <c r="B56" s="51" t="s">
        <v>32</v>
      </c>
      <c r="C56" s="28" t="s">
        <v>31</v>
      </c>
      <c r="D56" s="112">
        <v>99449</v>
      </c>
      <c r="E56" s="189">
        <v>0</v>
      </c>
      <c r="F56" s="112">
        <f t="shared" si="2"/>
        <v>12291.8964</v>
      </c>
      <c r="G56" s="149">
        <f t="shared" si="3"/>
        <v>111740.8964</v>
      </c>
    </row>
    <row r="57" spans="1:7" ht="13.5" thickBot="1">
      <c r="B57" s="3"/>
      <c r="D57" s="7"/>
      <c r="E57" s="7"/>
      <c r="F57" s="7"/>
      <c r="G57" s="7"/>
    </row>
    <row r="58" spans="1:7" ht="16.5" thickBot="1">
      <c r="A58" s="213" t="s">
        <v>29</v>
      </c>
      <c r="B58" s="234"/>
      <c r="C58" s="234"/>
      <c r="D58" s="234"/>
      <c r="E58" s="234"/>
      <c r="F58" s="234"/>
      <c r="G58" s="243"/>
    </row>
    <row r="59" spans="1:7" ht="13.5" thickBot="1">
      <c r="A59" s="224" t="s">
        <v>15</v>
      </c>
      <c r="B59" s="225"/>
      <c r="C59" s="42" t="s">
        <v>8</v>
      </c>
      <c r="D59" s="169" t="s">
        <v>0</v>
      </c>
      <c r="E59" s="169" t="s">
        <v>182</v>
      </c>
      <c r="F59" s="42" t="s">
        <v>146</v>
      </c>
      <c r="G59" s="170" t="s">
        <v>1</v>
      </c>
    </row>
    <row r="60" spans="1:7" ht="13.5" thickBot="1">
      <c r="A60" s="116" t="s">
        <v>34</v>
      </c>
      <c r="B60" s="117" t="s">
        <v>92</v>
      </c>
      <c r="C60" s="46">
        <v>0.92</v>
      </c>
      <c r="D60" s="118">
        <v>105159</v>
      </c>
      <c r="E60" s="122">
        <v>1400</v>
      </c>
      <c r="F60" s="111">
        <f t="shared" ref="F60:F69" si="4">(D60-E60)*12.36%</f>
        <v>12824.612399999998</v>
      </c>
      <c r="G60" s="160">
        <f t="shared" ref="G60:G69" si="5">D60-E60+F60</f>
        <v>116583.6124</v>
      </c>
    </row>
    <row r="61" spans="1:7" ht="13.5" thickBot="1">
      <c r="A61" s="54" t="s">
        <v>34</v>
      </c>
      <c r="B61" s="55" t="s">
        <v>91</v>
      </c>
      <c r="C61" s="35">
        <v>2</v>
      </c>
      <c r="D61" s="103">
        <v>105159</v>
      </c>
      <c r="E61" s="122">
        <v>1400</v>
      </c>
      <c r="F61" s="101">
        <f t="shared" si="4"/>
        <v>12824.612399999998</v>
      </c>
      <c r="G61" s="171">
        <f t="shared" si="5"/>
        <v>116583.6124</v>
      </c>
    </row>
    <row r="62" spans="1:7" ht="13.5" thickBot="1">
      <c r="A62" s="54" t="s">
        <v>34</v>
      </c>
      <c r="B62" s="55" t="s">
        <v>163</v>
      </c>
      <c r="C62" s="35">
        <v>2</v>
      </c>
      <c r="D62" s="103">
        <v>105659</v>
      </c>
      <c r="E62" s="122">
        <v>1400</v>
      </c>
      <c r="F62" s="101">
        <f t="shared" si="4"/>
        <v>12886.412399999999</v>
      </c>
      <c r="G62" s="171">
        <f t="shared" si="5"/>
        <v>117145.4124</v>
      </c>
    </row>
    <row r="63" spans="1:7" ht="13.5" thickBot="1">
      <c r="A63" s="24" t="s">
        <v>83</v>
      </c>
      <c r="B63" s="18" t="s">
        <v>13</v>
      </c>
      <c r="C63" s="27">
        <v>4.2</v>
      </c>
      <c r="D63" s="104">
        <v>105359</v>
      </c>
      <c r="E63" s="122">
        <v>1400</v>
      </c>
      <c r="F63" s="101">
        <f t="shared" si="4"/>
        <v>12849.332399999999</v>
      </c>
      <c r="G63" s="171">
        <f t="shared" si="5"/>
        <v>116808.3324</v>
      </c>
    </row>
    <row r="64" spans="1:7" ht="13.5" thickBot="1">
      <c r="A64" s="24" t="s">
        <v>41</v>
      </c>
      <c r="B64" s="18" t="s">
        <v>40</v>
      </c>
      <c r="C64" s="27">
        <v>6.5</v>
      </c>
      <c r="D64" s="104">
        <v>108659</v>
      </c>
      <c r="E64" s="122">
        <v>1400</v>
      </c>
      <c r="F64" s="101">
        <f t="shared" si="4"/>
        <v>13257.212399999999</v>
      </c>
      <c r="G64" s="171">
        <f t="shared" si="5"/>
        <v>120516.2124</v>
      </c>
    </row>
    <row r="65" spans="1:8" ht="13.5" thickBot="1">
      <c r="A65" s="24" t="s">
        <v>89</v>
      </c>
      <c r="B65" s="18" t="s">
        <v>88</v>
      </c>
      <c r="C65" s="27">
        <v>30</v>
      </c>
      <c r="D65" s="104">
        <v>112509</v>
      </c>
      <c r="E65" s="122">
        <v>1400</v>
      </c>
      <c r="F65" s="101">
        <f t="shared" si="4"/>
        <v>13733.072399999999</v>
      </c>
      <c r="G65" s="171">
        <f t="shared" si="5"/>
        <v>124842.0724</v>
      </c>
    </row>
    <row r="66" spans="1:8" ht="13.5" thickBot="1">
      <c r="A66" s="24" t="s">
        <v>82</v>
      </c>
      <c r="B66" s="18" t="s">
        <v>81</v>
      </c>
      <c r="C66" s="27">
        <v>50</v>
      </c>
      <c r="D66" s="104">
        <v>112809</v>
      </c>
      <c r="E66" s="122">
        <v>1400</v>
      </c>
      <c r="F66" s="101">
        <f t="shared" si="4"/>
        <v>13770.152399999999</v>
      </c>
      <c r="G66" s="171">
        <f t="shared" si="5"/>
        <v>125179.15239999999</v>
      </c>
    </row>
    <row r="67" spans="1:8" ht="13.5" thickBot="1">
      <c r="A67" s="24" t="s">
        <v>2</v>
      </c>
      <c r="B67" s="18" t="s">
        <v>33</v>
      </c>
      <c r="C67" s="27" t="s">
        <v>31</v>
      </c>
      <c r="D67" s="104">
        <v>100859</v>
      </c>
      <c r="E67" s="122">
        <v>0</v>
      </c>
      <c r="F67" s="101">
        <f t="shared" si="4"/>
        <v>12466.172399999999</v>
      </c>
      <c r="G67" s="171">
        <f t="shared" si="5"/>
        <v>113325.1724</v>
      </c>
    </row>
    <row r="68" spans="1:8" ht="13.5" thickBot="1">
      <c r="A68" s="24" t="s">
        <v>2</v>
      </c>
      <c r="B68" s="18" t="s">
        <v>35</v>
      </c>
      <c r="C68" s="27" t="s">
        <v>31</v>
      </c>
      <c r="D68" s="104">
        <v>102959</v>
      </c>
      <c r="E68" s="122">
        <v>0</v>
      </c>
      <c r="F68" s="101">
        <f t="shared" si="4"/>
        <v>12725.732399999999</v>
      </c>
      <c r="G68" s="171">
        <f t="shared" si="5"/>
        <v>115684.73239999999</v>
      </c>
    </row>
    <row r="69" spans="1:8" ht="13.5" thickBot="1">
      <c r="A69" s="53" t="s">
        <v>2</v>
      </c>
      <c r="B69" s="25" t="s">
        <v>36</v>
      </c>
      <c r="C69" s="28" t="s">
        <v>31</v>
      </c>
      <c r="D69" s="105">
        <v>101409</v>
      </c>
      <c r="E69" s="189">
        <v>0</v>
      </c>
      <c r="F69" s="112">
        <f t="shared" si="4"/>
        <v>12534.152399999999</v>
      </c>
      <c r="G69" s="149">
        <f t="shared" si="5"/>
        <v>113943.15239999999</v>
      </c>
    </row>
    <row r="70" spans="1:8" ht="13.5" thickBot="1">
      <c r="A70" s="30"/>
      <c r="B70" s="2"/>
      <c r="C70" s="2"/>
      <c r="D70" s="2"/>
      <c r="E70" s="2"/>
      <c r="F70" s="2"/>
      <c r="G70" s="31"/>
    </row>
    <row r="72" spans="1:8" s="140" customFormat="1">
      <c r="A72" s="168" t="s">
        <v>198</v>
      </c>
    </row>
    <row r="74" spans="1:8">
      <c r="A74" s="162" t="s">
        <v>186</v>
      </c>
      <c r="B74" s="132"/>
      <c r="C74" s="132"/>
      <c r="D74" s="132"/>
      <c r="E74" s="132"/>
      <c r="F74" s="132"/>
      <c r="G74" s="132"/>
      <c r="H74" s="132"/>
    </row>
    <row r="75" spans="1:8" ht="13.5" thickBot="1">
      <c r="A75" s="81"/>
      <c r="B75" s="81"/>
      <c r="C75" s="81"/>
      <c r="D75" s="81"/>
      <c r="E75" s="81"/>
      <c r="F75" s="81"/>
      <c r="G75" s="81"/>
      <c r="H75" s="81"/>
    </row>
    <row r="76" spans="1:8" ht="13.5" thickBot="1">
      <c r="A76" s="163" t="s">
        <v>187</v>
      </c>
      <c r="B76" s="164">
        <v>150</v>
      </c>
      <c r="C76" s="134"/>
      <c r="D76" s="139"/>
      <c r="E76" s="139"/>
      <c r="F76" s="139"/>
      <c r="G76" s="139"/>
      <c r="H76" s="81"/>
    </row>
    <row r="77" spans="1:8" ht="13.5" thickBot="1">
      <c r="A77" s="165" t="s">
        <v>188</v>
      </c>
      <c r="B77" s="166">
        <v>50</v>
      </c>
      <c r="C77" s="69"/>
      <c r="D77" s="130"/>
      <c r="E77" s="130"/>
      <c r="F77" s="130"/>
      <c r="G77" s="12"/>
      <c r="H77" s="81"/>
    </row>
    <row r="78" spans="1:8" ht="13.5" thickBot="1">
      <c r="A78" s="165" t="s">
        <v>189</v>
      </c>
      <c r="B78" s="166">
        <v>500</v>
      </c>
      <c r="C78" s="69"/>
      <c r="D78" s="130"/>
      <c r="E78" s="130"/>
      <c r="F78" s="130"/>
      <c r="G78" s="12"/>
      <c r="H78" s="81"/>
    </row>
    <row r="79" spans="1:8" ht="13.5" thickBot="1">
      <c r="A79" s="165" t="s">
        <v>188</v>
      </c>
      <c r="B79" s="166">
        <v>50</v>
      </c>
      <c r="C79" s="81"/>
      <c r="D79" s="81"/>
      <c r="E79" s="81"/>
      <c r="F79" s="81"/>
      <c r="G79" s="81"/>
      <c r="H79" s="81"/>
    </row>
    <row r="80" spans="1:8" ht="13.5" thickBot="1">
      <c r="A80" s="165" t="s">
        <v>189</v>
      </c>
      <c r="B80" s="166">
        <v>500</v>
      </c>
    </row>
    <row r="81" spans="1:2" ht="13.5" thickBot="1">
      <c r="A81" s="165" t="s">
        <v>190</v>
      </c>
      <c r="B81" s="166">
        <v>900</v>
      </c>
    </row>
    <row r="82" spans="1:2" ht="13.5" thickBot="1">
      <c r="A82" s="165" t="s">
        <v>191</v>
      </c>
      <c r="B82" s="166">
        <v>1400</v>
      </c>
    </row>
    <row r="83" spans="1:2" ht="13.5" thickBot="1">
      <c r="A83" s="165" t="s">
        <v>192</v>
      </c>
      <c r="B83" s="166">
        <v>600</v>
      </c>
    </row>
    <row r="84" spans="1:2" ht="13.5" thickBot="1">
      <c r="A84" s="165" t="s">
        <v>192</v>
      </c>
      <c r="B84" s="166">
        <v>600</v>
      </c>
    </row>
    <row r="85" spans="1:2" ht="13.5" thickBot="1">
      <c r="A85" s="165" t="s">
        <v>193</v>
      </c>
      <c r="B85" s="166">
        <v>200</v>
      </c>
    </row>
    <row r="86" spans="1:2" ht="13.5" thickBot="1">
      <c r="A86" s="165" t="s">
        <v>194</v>
      </c>
      <c r="B86" s="166">
        <v>500</v>
      </c>
    </row>
    <row r="87" spans="1:2" ht="13.5" thickBot="1">
      <c r="A87" s="165" t="s">
        <v>195</v>
      </c>
      <c r="B87" s="166">
        <v>700</v>
      </c>
    </row>
    <row r="88" spans="1:2" ht="13.5" thickBot="1">
      <c r="A88" s="165" t="s">
        <v>196</v>
      </c>
      <c r="B88" s="166">
        <v>200</v>
      </c>
    </row>
    <row r="90" spans="1:2">
      <c r="A90" s="167" t="s">
        <v>197</v>
      </c>
    </row>
  </sheetData>
  <mergeCells count="11">
    <mergeCell ref="A31:G31"/>
    <mergeCell ref="A32:B32"/>
    <mergeCell ref="A58:G58"/>
    <mergeCell ref="A59:B59"/>
    <mergeCell ref="A7:H7"/>
    <mergeCell ref="A10:G10"/>
    <mergeCell ref="A11:B11"/>
    <mergeCell ref="A2:H2"/>
    <mergeCell ref="A4:G4"/>
    <mergeCell ref="A5:G5"/>
    <mergeCell ref="A6:G6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65" orientation="portrait" horizontalDpi="4294967293" r:id="rId1"/>
  <headerFooter alignWithMargins="0"/>
  <colBreaks count="1" manualBreakCount="1">
    <brk id="7" max="9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71"/>
  <sheetViews>
    <sheetView topLeftCell="B1" workbookViewId="0">
      <selection activeCell="P4" sqref="P1:Q65536"/>
    </sheetView>
  </sheetViews>
  <sheetFormatPr defaultRowHeight="12.75"/>
  <cols>
    <col min="1" max="1" width="8" customWidth="1"/>
    <col min="2" max="2" width="17.7109375" customWidth="1"/>
    <col min="3" max="3" width="6.42578125" customWidth="1"/>
    <col min="4" max="4" width="13" customWidth="1"/>
    <col min="5" max="5" width="9.28515625" customWidth="1"/>
    <col min="6" max="6" width="8.5703125" customWidth="1"/>
    <col min="7" max="7" width="10.85546875" bestFit="1" customWidth="1"/>
    <col min="8" max="8" width="9.85546875" bestFit="1" customWidth="1"/>
    <col min="9" max="9" width="11.5703125" bestFit="1" customWidth="1"/>
    <col min="10" max="10" width="12.28515625" bestFit="1" customWidth="1"/>
    <col min="11" max="11" width="13.42578125" bestFit="1" customWidth="1"/>
    <col min="13" max="13" width="16.42578125" customWidth="1"/>
    <col min="14" max="14" width="11.85546875" customWidth="1"/>
    <col min="15" max="15" width="2.28515625" customWidth="1"/>
  </cols>
  <sheetData>
    <row r="1" spans="1:14" ht="23.25">
      <c r="A1" s="203" t="s">
        <v>115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80"/>
      <c r="M1" s="80"/>
      <c r="N1" s="80"/>
    </row>
    <row r="2" spans="1:14" ht="16.5">
      <c r="A2" s="205" t="s">
        <v>110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81"/>
      <c r="N2" s="81"/>
    </row>
    <row r="3" spans="1:14" ht="15">
      <c r="A3" s="88"/>
      <c r="B3" s="200" t="s">
        <v>111</v>
      </c>
      <c r="C3" s="200"/>
      <c r="D3" s="200"/>
      <c r="E3" s="200"/>
      <c r="F3" s="200"/>
      <c r="G3" s="200"/>
      <c r="H3" s="200"/>
      <c r="I3" s="200"/>
      <c r="J3" s="200"/>
      <c r="K3" s="200"/>
      <c r="L3" s="81"/>
      <c r="M3" s="81"/>
      <c r="N3" s="81"/>
    </row>
    <row r="4" spans="1:14" ht="15">
      <c r="A4" s="88"/>
      <c r="B4" s="200" t="s">
        <v>112</v>
      </c>
      <c r="C4" s="200"/>
      <c r="D4" s="200"/>
      <c r="E4" s="200"/>
      <c r="F4" s="200"/>
      <c r="G4" s="200"/>
      <c r="H4" s="200"/>
      <c r="I4" s="200"/>
      <c r="J4" s="200"/>
      <c r="K4" s="200"/>
      <c r="L4" s="81"/>
      <c r="M4" s="81"/>
      <c r="N4" s="81"/>
    </row>
    <row r="5" spans="1:14" ht="15">
      <c r="A5" s="88"/>
      <c r="B5" s="200" t="s">
        <v>113</v>
      </c>
      <c r="C5" s="200"/>
      <c r="D5" s="200"/>
      <c r="E5" s="200"/>
      <c r="F5" s="200"/>
      <c r="G5" s="200"/>
      <c r="H5" s="200"/>
      <c r="I5" s="200"/>
      <c r="J5" s="200"/>
      <c r="K5" s="200"/>
      <c r="L5" s="81"/>
      <c r="M5" s="81"/>
      <c r="N5" s="81"/>
    </row>
    <row r="6" spans="1:14" ht="18.75" thickBot="1">
      <c r="A6" s="201" t="s">
        <v>114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"/>
      <c r="M6" s="2"/>
      <c r="N6" s="2"/>
    </row>
    <row r="7" spans="1:14">
      <c r="L7" s="146"/>
      <c r="M7" s="80"/>
      <c r="N7" s="1"/>
    </row>
    <row r="8" spans="1:14" ht="13.5" thickBot="1">
      <c r="L8" s="147"/>
      <c r="M8" s="81"/>
      <c r="N8" s="82"/>
    </row>
    <row r="9" spans="1:14" ht="16.5" customHeight="1" thickBot="1">
      <c r="A9" s="213" t="s">
        <v>206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07" t="s">
        <v>164</v>
      </c>
      <c r="M9" s="208"/>
      <c r="N9" s="209"/>
    </row>
    <row r="10" spans="1:14" ht="16.5" customHeight="1" thickBot="1">
      <c r="A10" s="213" t="s">
        <v>30</v>
      </c>
      <c r="B10" s="214"/>
      <c r="C10" s="214"/>
      <c r="D10" s="214"/>
      <c r="E10" s="214"/>
      <c r="F10" s="214"/>
      <c r="G10" s="214"/>
      <c r="H10" s="214"/>
      <c r="I10" s="244"/>
      <c r="J10" s="124"/>
      <c r="K10" s="107"/>
      <c r="L10" s="210"/>
      <c r="M10" s="211"/>
      <c r="N10" s="212"/>
    </row>
    <row r="11" spans="1:14" ht="17.25" thickBot="1">
      <c r="A11" s="224" t="s">
        <v>15</v>
      </c>
      <c r="B11" s="225"/>
      <c r="C11" s="43" t="s">
        <v>8</v>
      </c>
      <c r="D11" s="42" t="s">
        <v>0</v>
      </c>
      <c r="E11" s="42" t="s">
        <v>76</v>
      </c>
      <c r="F11" s="42" t="s">
        <v>16</v>
      </c>
      <c r="G11" s="42" t="s">
        <v>146</v>
      </c>
      <c r="H11" s="42" t="s">
        <v>18</v>
      </c>
      <c r="I11" s="42" t="s">
        <v>17</v>
      </c>
      <c r="J11" s="43" t="s">
        <v>1</v>
      </c>
      <c r="K11" s="148" t="s">
        <v>75</v>
      </c>
      <c r="L11" s="64" t="s">
        <v>165</v>
      </c>
      <c r="M11" s="65"/>
      <c r="N11" s="142">
        <v>300</v>
      </c>
    </row>
    <row r="12" spans="1:14" ht="16.5">
      <c r="A12" s="44" t="s">
        <v>19</v>
      </c>
      <c r="B12" s="45" t="s">
        <v>135</v>
      </c>
      <c r="C12" s="46">
        <v>11</v>
      </c>
      <c r="D12" s="111">
        <v>105783</v>
      </c>
      <c r="E12" s="47">
        <v>0</v>
      </c>
      <c r="F12" s="47">
        <v>1400</v>
      </c>
      <c r="G12" s="47">
        <f>(D12-E12-F12)*12.36%</f>
        <v>12901.738799999999</v>
      </c>
      <c r="H12" s="47">
        <v>834.17</v>
      </c>
      <c r="I12" s="47">
        <f>(D12-E12-F12+G12+H12)*0.5%</f>
        <v>590.59454399999993</v>
      </c>
      <c r="J12" s="48">
        <f>D12-E12-F12+G12+H12+I12</f>
        <v>118709.503344</v>
      </c>
      <c r="K12" s="49">
        <f>J12-G12</f>
        <v>105807.76454400001</v>
      </c>
      <c r="L12" s="67" t="s">
        <v>166</v>
      </c>
      <c r="M12" s="67"/>
      <c r="N12" s="143">
        <v>400</v>
      </c>
    </row>
    <row r="13" spans="1:14" ht="16.5">
      <c r="A13" s="13" t="s">
        <v>19</v>
      </c>
      <c r="B13" s="4" t="s">
        <v>131</v>
      </c>
      <c r="C13" s="27" t="s">
        <v>134</v>
      </c>
      <c r="D13" s="99">
        <v>105037</v>
      </c>
      <c r="E13" s="5">
        <v>0</v>
      </c>
      <c r="F13" s="5">
        <v>1400</v>
      </c>
      <c r="G13" s="5">
        <f t="shared" ref="G13:G29" si="0">(D13-E13-F13)*12.36%</f>
        <v>12809.533199999998</v>
      </c>
      <c r="H13" s="5">
        <v>834.17</v>
      </c>
      <c r="I13" s="5">
        <f>(D13-E13-F13+G13+H13)*0.5%</f>
        <v>586.40351600000008</v>
      </c>
      <c r="J13" s="6">
        <f>D13-E13-F13+G13+H13+I13</f>
        <v>117867.10671600001</v>
      </c>
      <c r="K13" s="15">
        <f>J13-G13</f>
        <v>105057.573516</v>
      </c>
      <c r="L13" s="67" t="s">
        <v>167</v>
      </c>
      <c r="M13" s="67"/>
      <c r="N13" s="143">
        <v>500</v>
      </c>
    </row>
    <row r="14" spans="1:14" ht="16.5">
      <c r="A14" s="13" t="s">
        <v>19</v>
      </c>
      <c r="B14" s="4" t="s">
        <v>23</v>
      </c>
      <c r="C14" s="27">
        <v>6</v>
      </c>
      <c r="D14" s="99">
        <v>105288</v>
      </c>
      <c r="E14" s="5">
        <v>0</v>
      </c>
      <c r="F14" s="5">
        <v>1400</v>
      </c>
      <c r="G14" s="5">
        <f t="shared" si="0"/>
        <v>12840.556799999998</v>
      </c>
      <c r="H14" s="5">
        <v>834.17</v>
      </c>
      <c r="I14" s="5">
        <f>(D14-E14-F14+G14+H14)*0.5%</f>
        <v>587.81363399999998</v>
      </c>
      <c r="J14" s="6">
        <f>D14-E14-F14+G14+H14+I14</f>
        <v>118150.540434</v>
      </c>
      <c r="K14" s="15">
        <f>J14-G14</f>
        <v>105309.983634</v>
      </c>
      <c r="L14" s="67" t="s">
        <v>168</v>
      </c>
      <c r="M14" s="67"/>
      <c r="N14" s="143">
        <v>600</v>
      </c>
    </row>
    <row r="15" spans="1:14" ht="16.5">
      <c r="A15" s="13" t="s">
        <v>19</v>
      </c>
      <c r="B15" s="4" t="s">
        <v>24</v>
      </c>
      <c r="C15" s="27">
        <v>3</v>
      </c>
      <c r="D15" s="99">
        <v>105985</v>
      </c>
      <c r="E15" s="5">
        <v>0</v>
      </c>
      <c r="F15" s="5">
        <v>1400</v>
      </c>
      <c r="G15" s="5">
        <f t="shared" si="0"/>
        <v>12926.705999999998</v>
      </c>
      <c r="H15" s="5">
        <v>834.17</v>
      </c>
      <c r="I15" s="5">
        <f>(D15-E15-F15+G15+H15)*0.5%</f>
        <v>591.72937999999999</v>
      </c>
      <c r="J15" s="6">
        <f>D15-E15-F15+G15+H15+I15</f>
        <v>118937.60538000001</v>
      </c>
      <c r="K15" s="15">
        <f>J15-G15</f>
        <v>106010.89938000002</v>
      </c>
      <c r="L15" s="67" t="s">
        <v>169</v>
      </c>
      <c r="M15" s="67"/>
      <c r="N15" s="143">
        <v>700</v>
      </c>
    </row>
    <row r="16" spans="1:14" ht="16.5">
      <c r="A16" s="13" t="s">
        <v>7</v>
      </c>
      <c r="B16" s="4" t="s">
        <v>20</v>
      </c>
      <c r="C16" s="27">
        <v>3</v>
      </c>
      <c r="D16" s="99">
        <v>110458</v>
      </c>
      <c r="E16" s="121">
        <v>4000</v>
      </c>
      <c r="F16" s="5">
        <v>1400</v>
      </c>
      <c r="G16" s="5">
        <f t="shared" si="0"/>
        <v>12985.168799999999</v>
      </c>
      <c r="H16" s="5">
        <v>834.17</v>
      </c>
      <c r="I16" s="5">
        <f t="shared" ref="I16:I27" si="1">(D16-E16-F16+G16+H16)*0.5%</f>
        <v>594.38669400000003</v>
      </c>
      <c r="J16" s="6">
        <f t="shared" ref="J16:J27" si="2">D16-E16-F16+G16+H16+I16</f>
        <v>119471.725494</v>
      </c>
      <c r="K16" s="15">
        <f t="shared" ref="K16:K27" si="3">J16-G16</f>
        <v>106486.556694</v>
      </c>
      <c r="L16" s="67" t="s">
        <v>170</v>
      </c>
      <c r="M16" s="67"/>
      <c r="N16" s="143">
        <v>800</v>
      </c>
    </row>
    <row r="17" spans="1:14" ht="17.25" thickBot="1">
      <c r="A17" s="13" t="s">
        <v>21</v>
      </c>
      <c r="B17" s="4" t="s">
        <v>22</v>
      </c>
      <c r="C17" s="27">
        <v>11</v>
      </c>
      <c r="D17" s="99">
        <v>107326</v>
      </c>
      <c r="E17" s="5">
        <v>0</v>
      </c>
      <c r="F17" s="5">
        <v>1400</v>
      </c>
      <c r="G17" s="5">
        <f t="shared" si="0"/>
        <v>13092.453599999999</v>
      </c>
      <c r="H17" s="5">
        <v>834.17</v>
      </c>
      <c r="I17" s="5">
        <f t="shared" si="1"/>
        <v>599.26311799999996</v>
      </c>
      <c r="J17" s="6">
        <f t="shared" si="2"/>
        <v>120451.88671799999</v>
      </c>
      <c r="K17" s="15">
        <f t="shared" si="3"/>
        <v>107359.433118</v>
      </c>
      <c r="L17" s="83" t="s">
        <v>171</v>
      </c>
      <c r="M17" s="83"/>
      <c r="N17" s="145">
        <v>900</v>
      </c>
    </row>
    <row r="18" spans="1:14">
      <c r="A18" s="13" t="s">
        <v>93</v>
      </c>
      <c r="B18" s="4" t="s">
        <v>90</v>
      </c>
      <c r="C18" s="27">
        <v>12</v>
      </c>
      <c r="D18" s="99">
        <v>110561</v>
      </c>
      <c r="E18" s="5">
        <v>0</v>
      </c>
      <c r="F18" s="5">
        <v>1400</v>
      </c>
      <c r="G18" s="5">
        <f t="shared" si="0"/>
        <v>13492.299599999998</v>
      </c>
      <c r="H18" s="5">
        <v>834.17</v>
      </c>
      <c r="I18" s="5">
        <f t="shared" si="1"/>
        <v>617.43734800000004</v>
      </c>
      <c r="J18" s="6">
        <f t="shared" si="2"/>
        <v>124104.906948</v>
      </c>
      <c r="K18" s="15">
        <f t="shared" si="3"/>
        <v>110612.60734800001</v>
      </c>
    </row>
    <row r="19" spans="1:14" ht="16.5">
      <c r="A19" s="13" t="s">
        <v>128</v>
      </c>
      <c r="B19" s="4" t="s">
        <v>127</v>
      </c>
      <c r="C19" s="27">
        <v>1.9</v>
      </c>
      <c r="D19" s="99">
        <v>110561</v>
      </c>
      <c r="E19" s="5">
        <v>0</v>
      </c>
      <c r="F19" s="5">
        <v>1400</v>
      </c>
      <c r="G19" s="5">
        <f t="shared" si="0"/>
        <v>13492.299599999998</v>
      </c>
      <c r="H19" s="5">
        <v>834.17</v>
      </c>
      <c r="I19" s="5">
        <f t="shared" si="1"/>
        <v>617.43734800000004</v>
      </c>
      <c r="J19" s="6">
        <f t="shared" si="2"/>
        <v>124104.906948</v>
      </c>
      <c r="K19" s="15">
        <f t="shared" si="3"/>
        <v>110612.60734800001</v>
      </c>
      <c r="L19" s="71"/>
      <c r="M19" s="71"/>
      <c r="N19" s="72"/>
    </row>
    <row r="20" spans="1:14" ht="16.5">
      <c r="A20" s="13" t="s">
        <v>93</v>
      </c>
      <c r="B20" s="4" t="s">
        <v>129</v>
      </c>
      <c r="C20" s="27"/>
      <c r="D20" s="99">
        <v>107377</v>
      </c>
      <c r="E20" s="5">
        <v>0</v>
      </c>
      <c r="F20" s="5">
        <v>1400</v>
      </c>
      <c r="G20" s="5">
        <f t="shared" si="0"/>
        <v>13098.757199999998</v>
      </c>
      <c r="H20" s="5">
        <v>834.17</v>
      </c>
      <c r="I20" s="5">
        <f>(D20-E20-F20+G20+H20)*0.5%</f>
        <v>599.54963599999996</v>
      </c>
      <c r="J20" s="6">
        <f>D20-E20-F20+G20+H20+I20</f>
        <v>120509.47683599999</v>
      </c>
      <c r="K20" s="15">
        <f>J20-G20</f>
        <v>107410.71963599999</v>
      </c>
      <c r="L20" s="71"/>
      <c r="M20" s="71"/>
      <c r="N20" s="72"/>
    </row>
    <row r="21" spans="1:14" ht="16.5">
      <c r="A21" s="13" t="s">
        <v>138</v>
      </c>
      <c r="B21" s="4" t="s">
        <v>137</v>
      </c>
      <c r="C21" s="27">
        <v>12</v>
      </c>
      <c r="D21" s="99">
        <v>108190</v>
      </c>
      <c r="E21" s="5">
        <v>0</v>
      </c>
      <c r="F21" s="5">
        <v>1400</v>
      </c>
      <c r="G21" s="5">
        <f t="shared" si="0"/>
        <v>13199.243999999999</v>
      </c>
      <c r="H21" s="5">
        <v>834.17</v>
      </c>
      <c r="I21" s="5">
        <f>(D21-E21-F21+G21+H21)*0.5%</f>
        <v>604.11707000000001</v>
      </c>
      <c r="J21" s="6">
        <f>D21-E21-F21+G21+H21+I21</f>
        <v>121427.53107</v>
      </c>
      <c r="K21" s="15">
        <f>J21-G21</f>
        <v>108228.28706999999</v>
      </c>
      <c r="L21" s="71"/>
      <c r="M21" s="71"/>
      <c r="N21" s="72"/>
    </row>
    <row r="22" spans="1:14" ht="16.5">
      <c r="A22" s="13" t="s">
        <v>138</v>
      </c>
      <c r="B22" s="4" t="s">
        <v>139</v>
      </c>
      <c r="C22" s="27">
        <v>12</v>
      </c>
      <c r="D22" s="99">
        <v>108469</v>
      </c>
      <c r="E22" s="5">
        <v>0</v>
      </c>
      <c r="F22" s="5">
        <v>1400</v>
      </c>
      <c r="G22" s="5">
        <f t="shared" si="0"/>
        <v>13233.728399999998</v>
      </c>
      <c r="H22" s="5">
        <v>834.17</v>
      </c>
      <c r="I22" s="5">
        <f>(D22-E22-F22+G22+H22)*0.5%</f>
        <v>605.68449199999998</v>
      </c>
      <c r="J22" s="6">
        <f>D22-E22-F22+G22+H22+I22</f>
        <v>121742.58289199999</v>
      </c>
      <c r="K22" s="15">
        <f>J22-G22</f>
        <v>108508.854492</v>
      </c>
      <c r="L22" s="71"/>
      <c r="M22" s="71"/>
      <c r="N22" s="72"/>
    </row>
    <row r="23" spans="1:14" ht="16.5">
      <c r="A23" s="13" t="s">
        <v>138</v>
      </c>
      <c r="B23" s="4" t="s">
        <v>201</v>
      </c>
      <c r="C23" s="27">
        <v>10</v>
      </c>
      <c r="D23" s="99">
        <v>109965</v>
      </c>
      <c r="E23" s="5">
        <v>0</v>
      </c>
      <c r="F23" s="5">
        <v>1400</v>
      </c>
      <c r="G23" s="5">
        <f>(D23-E23-F23)*12.36%</f>
        <v>13418.633999999998</v>
      </c>
      <c r="H23" s="5">
        <v>834.17</v>
      </c>
      <c r="I23" s="5">
        <f>(D23-E23-F23+G23+H23)*0.5%</f>
        <v>614.08902</v>
      </c>
      <c r="J23" s="6">
        <f>D23-E23-F23+G23+H23+I23</f>
        <v>123431.89301999999</v>
      </c>
      <c r="K23" s="15">
        <f>J23-G23</f>
        <v>110013.25902</v>
      </c>
      <c r="L23" s="71"/>
      <c r="M23" s="71"/>
      <c r="N23" s="72"/>
    </row>
    <row r="24" spans="1:14" ht="16.5">
      <c r="A24" s="77" t="s">
        <v>108</v>
      </c>
      <c r="B24" s="4" t="s">
        <v>107</v>
      </c>
      <c r="C24" s="27">
        <v>3</v>
      </c>
      <c r="D24" s="99">
        <v>108174</v>
      </c>
      <c r="E24" s="5">
        <v>0</v>
      </c>
      <c r="F24" s="5">
        <v>1400</v>
      </c>
      <c r="G24" s="5">
        <f t="shared" si="0"/>
        <v>13197.266399999999</v>
      </c>
      <c r="H24" s="5">
        <v>834.17</v>
      </c>
      <c r="I24" s="5">
        <f t="shared" si="1"/>
        <v>604.02718199999993</v>
      </c>
      <c r="J24" s="6">
        <f t="shared" si="2"/>
        <v>121409.463582</v>
      </c>
      <c r="K24" s="15">
        <f t="shared" si="3"/>
        <v>108212.197182</v>
      </c>
      <c r="L24" s="71"/>
      <c r="M24" s="71"/>
      <c r="N24" s="72"/>
    </row>
    <row r="25" spans="1:14" ht="16.5">
      <c r="A25" s="77" t="s">
        <v>109</v>
      </c>
      <c r="B25" s="4" t="s">
        <v>118</v>
      </c>
      <c r="C25" s="27">
        <v>8</v>
      </c>
      <c r="D25" s="99">
        <v>111209</v>
      </c>
      <c r="E25" s="5">
        <v>0</v>
      </c>
      <c r="F25" s="5">
        <v>1400</v>
      </c>
      <c r="G25" s="5">
        <f t="shared" si="0"/>
        <v>13572.392399999999</v>
      </c>
      <c r="H25" s="5">
        <v>834.17</v>
      </c>
      <c r="I25" s="5">
        <f t="shared" si="1"/>
        <v>621.07781199999999</v>
      </c>
      <c r="J25" s="6">
        <f t="shared" si="2"/>
        <v>124836.640212</v>
      </c>
      <c r="K25" s="15">
        <f t="shared" si="3"/>
        <v>111264.247812</v>
      </c>
      <c r="L25" s="71"/>
      <c r="M25" s="71"/>
      <c r="N25" s="72"/>
    </row>
    <row r="26" spans="1:14" ht="16.5">
      <c r="A26" s="77" t="s">
        <v>109</v>
      </c>
      <c r="B26" s="4" t="s">
        <v>136</v>
      </c>
      <c r="C26" s="27"/>
      <c r="D26" s="99">
        <v>106930</v>
      </c>
      <c r="E26" s="5">
        <v>0</v>
      </c>
      <c r="F26" s="5">
        <v>1400</v>
      </c>
      <c r="G26" s="5">
        <f t="shared" si="0"/>
        <v>13043.507999999998</v>
      </c>
      <c r="H26" s="5">
        <v>834.17</v>
      </c>
      <c r="I26" s="5">
        <f>(D26-E26-F26+G26+H26)*0.5%</f>
        <v>597.03839000000005</v>
      </c>
      <c r="J26" s="6">
        <f>D26-E26-F26+G26+H26+I26</f>
        <v>120004.71639</v>
      </c>
      <c r="K26" s="15">
        <f>J26-G26</f>
        <v>106961.20839</v>
      </c>
      <c r="L26" s="71"/>
      <c r="M26" s="71"/>
      <c r="N26" s="72"/>
    </row>
    <row r="27" spans="1:14" ht="16.5">
      <c r="A27" s="77" t="s">
        <v>130</v>
      </c>
      <c r="B27" s="4" t="s">
        <v>132</v>
      </c>
      <c r="C27" s="27" t="s">
        <v>133</v>
      </c>
      <c r="D27" s="99">
        <v>106530</v>
      </c>
      <c r="E27" s="5">
        <v>0</v>
      </c>
      <c r="F27" s="5">
        <v>1400</v>
      </c>
      <c r="G27" s="5">
        <f t="shared" si="0"/>
        <v>12994.067999999999</v>
      </c>
      <c r="H27" s="5">
        <v>834.17</v>
      </c>
      <c r="I27" s="5">
        <f t="shared" si="1"/>
        <v>594.79119000000003</v>
      </c>
      <c r="J27" s="6">
        <f t="shared" si="2"/>
        <v>119553.02919</v>
      </c>
      <c r="K27" s="15">
        <f t="shared" si="3"/>
        <v>106558.96119</v>
      </c>
      <c r="L27" s="71"/>
      <c r="M27" s="71"/>
      <c r="N27" s="72"/>
    </row>
    <row r="28" spans="1:14">
      <c r="A28" s="13" t="s">
        <v>2</v>
      </c>
      <c r="B28" s="4" t="s">
        <v>96</v>
      </c>
      <c r="C28" s="27" t="s">
        <v>31</v>
      </c>
      <c r="D28" s="99">
        <v>99763</v>
      </c>
      <c r="E28" s="5">
        <v>0</v>
      </c>
      <c r="F28" s="5">
        <v>0</v>
      </c>
      <c r="G28" s="5">
        <f t="shared" si="0"/>
        <v>12330.706799999998</v>
      </c>
      <c r="H28" s="5">
        <v>834.17</v>
      </c>
      <c r="I28" s="5">
        <f>(D28-E28-F28+G28+H28)*0.5%</f>
        <v>564.63938399999995</v>
      </c>
      <c r="J28" s="6">
        <f>D28-E28-F28+G28+H28+I28</f>
        <v>113492.51618399999</v>
      </c>
      <c r="K28" s="15">
        <f>J28-G28</f>
        <v>101161.80938399999</v>
      </c>
    </row>
    <row r="29" spans="1:14" ht="13.5" thickBot="1">
      <c r="A29" s="20" t="s">
        <v>2</v>
      </c>
      <c r="B29" s="21" t="s">
        <v>97</v>
      </c>
      <c r="C29" s="28" t="s">
        <v>31</v>
      </c>
      <c r="D29" s="102">
        <v>99763</v>
      </c>
      <c r="E29" s="22">
        <v>0</v>
      </c>
      <c r="F29" s="22">
        <v>0</v>
      </c>
      <c r="G29" s="22">
        <f t="shared" si="0"/>
        <v>12330.706799999998</v>
      </c>
      <c r="H29" s="22">
        <v>834.17</v>
      </c>
      <c r="I29" s="22">
        <f>(D29-E29-F29+G29+H29)*0.5%</f>
        <v>564.63938399999995</v>
      </c>
      <c r="J29" s="32">
        <f>D29-E29-F29+G29+H29+I29</f>
        <v>113492.51618399999</v>
      </c>
      <c r="K29" s="23">
        <f>J29-G29</f>
        <v>101161.80938399999</v>
      </c>
    </row>
    <row r="30" spans="1:14" ht="13.5" thickBot="1">
      <c r="B30" s="3"/>
      <c r="D30" s="7"/>
      <c r="E30" s="7"/>
      <c r="F30" s="7"/>
      <c r="G30" s="7"/>
      <c r="H30" s="7"/>
      <c r="I30" s="7"/>
      <c r="J30" s="8"/>
    </row>
    <row r="31" spans="1:14" ht="16.5" thickBot="1">
      <c r="A31" s="246" t="s">
        <v>25</v>
      </c>
      <c r="B31" s="247"/>
      <c r="C31" s="247"/>
      <c r="D31" s="247"/>
      <c r="E31" s="247"/>
      <c r="F31" s="247"/>
      <c r="G31" s="247"/>
      <c r="H31" s="247"/>
      <c r="I31" s="247"/>
      <c r="J31" s="247"/>
      <c r="K31" s="1"/>
      <c r="L31" s="146"/>
      <c r="M31" s="80"/>
      <c r="N31" s="1"/>
    </row>
    <row r="32" spans="1:14" ht="13.5" customHeight="1" thickBot="1">
      <c r="A32" s="232" t="s">
        <v>15</v>
      </c>
      <c r="B32" s="248"/>
      <c r="C32" s="58" t="s">
        <v>8</v>
      </c>
      <c r="D32" s="40" t="s">
        <v>0</v>
      </c>
      <c r="E32" s="40" t="s">
        <v>76</v>
      </c>
      <c r="F32" s="40" t="s">
        <v>16</v>
      </c>
      <c r="G32" s="40" t="s">
        <v>146</v>
      </c>
      <c r="H32" s="40" t="s">
        <v>18</v>
      </c>
      <c r="I32" s="40" t="s">
        <v>17</v>
      </c>
      <c r="J32" s="39" t="s">
        <v>1</v>
      </c>
      <c r="K32" s="41" t="s">
        <v>75</v>
      </c>
      <c r="L32" s="208" t="s">
        <v>172</v>
      </c>
      <c r="M32" s="208"/>
      <c r="N32" s="209"/>
    </row>
    <row r="33" spans="1:14" ht="13.5" customHeight="1" thickBot="1">
      <c r="A33" s="33" t="s">
        <v>7</v>
      </c>
      <c r="B33" s="34" t="s">
        <v>26</v>
      </c>
      <c r="C33" s="35">
        <v>0.9</v>
      </c>
      <c r="D33" s="101">
        <v>107955</v>
      </c>
      <c r="E33" s="198">
        <v>4000</v>
      </c>
      <c r="F33" s="36">
        <v>1400</v>
      </c>
      <c r="G33" s="36">
        <f t="shared" ref="G33:G56" si="4">(D33-E33-F33)*12.36%</f>
        <v>12675.797999999999</v>
      </c>
      <c r="H33" s="36">
        <v>834.17</v>
      </c>
      <c r="I33" s="36">
        <f t="shared" ref="I33:I56" si="5">(D33-E33-F33+G33+H33)*0.5%</f>
        <v>580.32483999999999</v>
      </c>
      <c r="J33" s="37">
        <f t="shared" ref="J33:J56" si="6">D33-E33-F33+G33+H33+I33</f>
        <v>116645.29283999999</v>
      </c>
      <c r="K33" s="38">
        <f t="shared" ref="K33:K39" si="7">J33-G33</f>
        <v>103969.49484</v>
      </c>
      <c r="L33" s="211"/>
      <c r="M33" s="211"/>
      <c r="N33" s="212"/>
    </row>
    <row r="34" spans="1:14" ht="16.5">
      <c r="A34" s="13" t="s">
        <v>141</v>
      </c>
      <c r="B34" s="4" t="s">
        <v>140</v>
      </c>
      <c r="C34" s="27">
        <v>1</v>
      </c>
      <c r="D34" s="99">
        <v>105022</v>
      </c>
      <c r="E34" s="5">
        <v>0</v>
      </c>
      <c r="F34" s="5">
        <v>1400</v>
      </c>
      <c r="G34" s="5">
        <f t="shared" si="4"/>
        <v>12807.679199999999</v>
      </c>
      <c r="H34" s="5">
        <v>834.17</v>
      </c>
      <c r="I34" s="5">
        <f t="shared" si="5"/>
        <v>586.31924600000002</v>
      </c>
      <c r="J34" s="6">
        <f t="shared" si="6"/>
        <v>117850.168446</v>
      </c>
      <c r="K34" s="15">
        <f t="shared" si="7"/>
        <v>105042.489246</v>
      </c>
      <c r="L34" s="65" t="s">
        <v>173</v>
      </c>
      <c r="M34" s="65"/>
      <c r="N34" s="142">
        <v>300</v>
      </c>
    </row>
    <row r="35" spans="1:14" ht="16.5">
      <c r="A35" s="13" t="s">
        <v>144</v>
      </c>
      <c r="B35" s="4" t="s">
        <v>142</v>
      </c>
      <c r="C35" s="27">
        <v>1.2</v>
      </c>
      <c r="D35" s="99">
        <v>103774</v>
      </c>
      <c r="E35" s="99">
        <v>0</v>
      </c>
      <c r="F35" s="5">
        <v>1400</v>
      </c>
      <c r="G35" s="5">
        <f t="shared" si="4"/>
        <v>12653.426399999998</v>
      </c>
      <c r="H35" s="5">
        <v>834.17</v>
      </c>
      <c r="I35" s="99">
        <f t="shared" si="5"/>
        <v>579.30798200000004</v>
      </c>
      <c r="J35" s="113">
        <f t="shared" si="6"/>
        <v>116440.90438199999</v>
      </c>
      <c r="K35" s="114">
        <f t="shared" si="7"/>
        <v>103787.477982</v>
      </c>
      <c r="L35" s="67" t="s">
        <v>174</v>
      </c>
      <c r="M35" s="67"/>
      <c r="N35" s="143">
        <v>400</v>
      </c>
    </row>
    <row r="36" spans="1:14" ht="16.5">
      <c r="A36" s="14" t="s">
        <v>6</v>
      </c>
      <c r="B36" s="9" t="s">
        <v>12</v>
      </c>
      <c r="C36" s="27">
        <v>8</v>
      </c>
      <c r="D36" s="99">
        <v>103975</v>
      </c>
      <c r="E36" s="5">
        <v>0</v>
      </c>
      <c r="F36" s="5">
        <v>1400</v>
      </c>
      <c r="G36" s="5">
        <f t="shared" si="4"/>
        <v>12678.269999999999</v>
      </c>
      <c r="H36" s="5">
        <v>834.17</v>
      </c>
      <c r="I36" s="5">
        <f t="shared" si="5"/>
        <v>580.43720000000008</v>
      </c>
      <c r="J36" s="6">
        <f t="shared" si="6"/>
        <v>116667.8772</v>
      </c>
      <c r="K36" s="15">
        <f t="shared" si="7"/>
        <v>103989.6072</v>
      </c>
      <c r="L36" s="67" t="s">
        <v>175</v>
      </c>
      <c r="M36" s="67"/>
      <c r="N36" s="143">
        <v>500</v>
      </c>
    </row>
    <row r="37" spans="1:14" ht="16.5">
      <c r="A37" s="14" t="s">
        <v>6</v>
      </c>
      <c r="B37" s="9" t="s">
        <v>145</v>
      </c>
      <c r="C37" s="27">
        <v>8</v>
      </c>
      <c r="D37" s="99">
        <v>105468</v>
      </c>
      <c r="E37" s="5">
        <v>0</v>
      </c>
      <c r="F37" s="5">
        <v>1400</v>
      </c>
      <c r="G37" s="5">
        <f t="shared" si="4"/>
        <v>12862.804799999998</v>
      </c>
      <c r="H37" s="5">
        <v>834.17</v>
      </c>
      <c r="I37" s="5">
        <f t="shared" si="5"/>
        <v>588.82487400000002</v>
      </c>
      <c r="J37" s="6">
        <f t="shared" si="6"/>
        <v>118353.79967399999</v>
      </c>
      <c r="K37" s="15">
        <f t="shared" si="7"/>
        <v>105490.994874</v>
      </c>
      <c r="L37" s="67" t="s">
        <v>176</v>
      </c>
      <c r="M37" s="67"/>
      <c r="N37" s="143">
        <v>600</v>
      </c>
    </row>
    <row r="38" spans="1:14" ht="16.5">
      <c r="A38" s="14" t="s">
        <v>27</v>
      </c>
      <c r="B38" s="9" t="s">
        <v>28</v>
      </c>
      <c r="C38" s="27">
        <v>8</v>
      </c>
      <c r="D38" s="99">
        <v>101279</v>
      </c>
      <c r="E38" s="5">
        <v>0</v>
      </c>
      <c r="F38" s="5">
        <v>1400</v>
      </c>
      <c r="G38" s="5">
        <f t="shared" si="4"/>
        <v>12345.044399999999</v>
      </c>
      <c r="H38" s="5">
        <v>834.17</v>
      </c>
      <c r="I38" s="5">
        <f t="shared" si="5"/>
        <v>565.29107199999999</v>
      </c>
      <c r="J38" s="6">
        <f t="shared" si="6"/>
        <v>113623.50547199999</v>
      </c>
      <c r="K38" s="15">
        <f t="shared" si="7"/>
        <v>101278.46107199999</v>
      </c>
      <c r="L38" s="67" t="s">
        <v>177</v>
      </c>
      <c r="M38" s="67"/>
      <c r="N38" s="143">
        <v>700</v>
      </c>
    </row>
    <row r="39" spans="1:14" ht="16.5">
      <c r="A39" s="14" t="s">
        <v>27</v>
      </c>
      <c r="B39" s="194" t="s">
        <v>117</v>
      </c>
      <c r="C39" s="27">
        <v>18</v>
      </c>
      <c r="D39" s="99">
        <v>102483</v>
      </c>
      <c r="E39" s="5">
        <v>0</v>
      </c>
      <c r="F39" s="5">
        <v>1400</v>
      </c>
      <c r="G39" s="5">
        <f t="shared" si="4"/>
        <v>12493.858799999998</v>
      </c>
      <c r="H39" s="5">
        <v>834.17</v>
      </c>
      <c r="I39" s="5">
        <f t="shared" si="5"/>
        <v>572.05514400000004</v>
      </c>
      <c r="J39" s="6">
        <f t="shared" si="6"/>
        <v>114983.083944</v>
      </c>
      <c r="K39" s="15">
        <f t="shared" si="7"/>
        <v>102489.225144</v>
      </c>
      <c r="L39" s="67" t="s">
        <v>178</v>
      </c>
      <c r="M39" s="67"/>
      <c r="N39" s="143">
        <v>750</v>
      </c>
    </row>
    <row r="40" spans="1:14" ht="17.25" thickBot="1">
      <c r="A40" s="14" t="s">
        <v>10</v>
      </c>
      <c r="B40" s="9" t="s">
        <v>9</v>
      </c>
      <c r="C40" s="27">
        <v>1.2</v>
      </c>
      <c r="D40" s="99">
        <v>104153</v>
      </c>
      <c r="E40" s="5">
        <v>0</v>
      </c>
      <c r="F40" s="5">
        <v>1400</v>
      </c>
      <c r="G40" s="5">
        <f t="shared" si="4"/>
        <v>12700.270799999998</v>
      </c>
      <c r="H40" s="5">
        <v>834.17</v>
      </c>
      <c r="I40" s="5">
        <f t="shared" si="5"/>
        <v>581.43720399999995</v>
      </c>
      <c r="J40" s="6">
        <f t="shared" si="6"/>
        <v>116868.878004</v>
      </c>
      <c r="K40" s="15">
        <f t="shared" ref="K40:K47" si="8">J40-G40</f>
        <v>104168.607204</v>
      </c>
      <c r="L40" s="83" t="s">
        <v>179</v>
      </c>
      <c r="M40" s="83"/>
      <c r="N40" s="145">
        <v>800</v>
      </c>
    </row>
    <row r="41" spans="1:14">
      <c r="A41" s="14" t="s">
        <v>79</v>
      </c>
      <c r="B41" s="9" t="s">
        <v>77</v>
      </c>
      <c r="C41" s="27">
        <v>0.35</v>
      </c>
      <c r="D41" s="99">
        <v>109487</v>
      </c>
      <c r="E41" s="5">
        <v>0</v>
      </c>
      <c r="F41" s="5">
        <v>1400</v>
      </c>
      <c r="G41" s="5">
        <f t="shared" si="4"/>
        <v>13359.553199999998</v>
      </c>
      <c r="H41" s="5">
        <v>834.17</v>
      </c>
      <c r="I41" s="5">
        <f t="shared" si="5"/>
        <v>611.40361599999994</v>
      </c>
      <c r="J41" s="6">
        <f t="shared" si="6"/>
        <v>122892.12681599999</v>
      </c>
      <c r="K41" s="15">
        <f t="shared" si="8"/>
        <v>109532.57361599999</v>
      </c>
    </row>
    <row r="42" spans="1:14">
      <c r="A42" s="14" t="s">
        <v>80</v>
      </c>
      <c r="B42" s="4" t="s">
        <v>78</v>
      </c>
      <c r="C42" s="27">
        <v>0.12</v>
      </c>
      <c r="D42" s="99">
        <v>109288</v>
      </c>
      <c r="E42" s="121">
        <v>2000</v>
      </c>
      <c r="F42" s="5">
        <v>1400</v>
      </c>
      <c r="G42" s="5">
        <f t="shared" si="4"/>
        <v>13087.756799999999</v>
      </c>
      <c r="H42" s="5">
        <v>834.17</v>
      </c>
      <c r="I42" s="5">
        <f t="shared" si="5"/>
        <v>599.04963399999997</v>
      </c>
      <c r="J42" s="6">
        <f t="shared" si="6"/>
        <v>120408.976434</v>
      </c>
      <c r="K42" s="15">
        <f t="shared" si="8"/>
        <v>107321.21963399999</v>
      </c>
    </row>
    <row r="43" spans="1:14" ht="16.5">
      <c r="A43" s="14" t="s">
        <v>11</v>
      </c>
      <c r="B43" s="9" t="s">
        <v>155</v>
      </c>
      <c r="C43" s="27">
        <v>0.28000000000000003</v>
      </c>
      <c r="D43" s="99">
        <v>105557</v>
      </c>
      <c r="E43" s="5">
        <v>0</v>
      </c>
      <c r="F43" s="5">
        <v>1400</v>
      </c>
      <c r="G43" s="5">
        <f t="shared" si="4"/>
        <v>12873.805199999999</v>
      </c>
      <c r="H43" s="5">
        <v>834.17</v>
      </c>
      <c r="I43" s="5">
        <f t="shared" si="5"/>
        <v>589.32487600000002</v>
      </c>
      <c r="J43" s="6">
        <f t="shared" si="6"/>
        <v>118454.300076</v>
      </c>
      <c r="K43" s="15">
        <f t="shared" si="8"/>
        <v>105580.494876</v>
      </c>
      <c r="L43" s="71"/>
      <c r="M43" s="71"/>
      <c r="N43" s="72"/>
    </row>
    <row r="44" spans="1:14" ht="16.5">
      <c r="A44" s="14" t="s">
        <v>11</v>
      </c>
      <c r="B44" s="9" t="s">
        <v>154</v>
      </c>
      <c r="C44" s="27">
        <v>0.22</v>
      </c>
      <c r="D44" s="99">
        <v>105756</v>
      </c>
      <c r="E44" s="5">
        <v>0</v>
      </c>
      <c r="F44" s="5">
        <v>1400</v>
      </c>
      <c r="G44" s="5">
        <f t="shared" si="4"/>
        <v>12898.401599999999</v>
      </c>
      <c r="H44" s="5">
        <v>834.17</v>
      </c>
      <c r="I44" s="5">
        <f t="shared" si="5"/>
        <v>590.442858</v>
      </c>
      <c r="J44" s="6">
        <f t="shared" si="6"/>
        <v>118679.01445799999</v>
      </c>
      <c r="K44" s="15">
        <f>J44-G44</f>
        <v>105780.61285799999</v>
      </c>
      <c r="L44" s="71"/>
      <c r="M44" s="71"/>
      <c r="N44" s="72"/>
    </row>
    <row r="45" spans="1:14" ht="13.5">
      <c r="A45" s="14" t="s">
        <v>125</v>
      </c>
      <c r="B45" s="9" t="s">
        <v>126</v>
      </c>
      <c r="C45" s="27">
        <v>0.3</v>
      </c>
      <c r="D45" s="99">
        <v>103876</v>
      </c>
      <c r="E45" s="5">
        <v>0</v>
      </c>
      <c r="F45" s="5">
        <v>1400</v>
      </c>
      <c r="G45" s="5">
        <f t="shared" si="4"/>
        <v>12666.033599999999</v>
      </c>
      <c r="H45" s="5">
        <v>834.17</v>
      </c>
      <c r="I45" s="5">
        <f t="shared" si="5"/>
        <v>579.88101799999993</v>
      </c>
      <c r="J45" s="6">
        <f t="shared" si="6"/>
        <v>116556.08461799999</v>
      </c>
      <c r="K45" s="15">
        <f>J45-G45</f>
        <v>103890.051018</v>
      </c>
      <c r="L45" s="57" t="s">
        <v>84</v>
      </c>
    </row>
    <row r="46" spans="1:14">
      <c r="A46" s="14" t="s">
        <v>37</v>
      </c>
      <c r="B46" s="9" t="s">
        <v>38</v>
      </c>
      <c r="C46" s="27">
        <v>0.43</v>
      </c>
      <c r="D46" s="99">
        <v>110844</v>
      </c>
      <c r="E46" s="5">
        <v>0</v>
      </c>
      <c r="F46" s="5">
        <v>1400</v>
      </c>
      <c r="G46" s="5">
        <f t="shared" si="4"/>
        <v>13527.278399999999</v>
      </c>
      <c r="H46" s="5">
        <v>834.17</v>
      </c>
      <c r="I46" s="5">
        <f t="shared" si="5"/>
        <v>619.027242</v>
      </c>
      <c r="J46" s="6">
        <f t="shared" si="6"/>
        <v>124424.47564199999</v>
      </c>
      <c r="K46" s="15">
        <f t="shared" si="8"/>
        <v>110897.19724199999</v>
      </c>
      <c r="N46" s="115"/>
    </row>
    <row r="47" spans="1:14">
      <c r="A47" s="14" t="s">
        <v>37</v>
      </c>
      <c r="B47" s="9" t="s">
        <v>39</v>
      </c>
      <c r="C47" s="27">
        <v>0.33</v>
      </c>
      <c r="D47" s="99">
        <v>111779</v>
      </c>
      <c r="E47" s="5">
        <v>0</v>
      </c>
      <c r="F47" s="5">
        <v>1400</v>
      </c>
      <c r="G47" s="5">
        <f t="shared" si="4"/>
        <v>13642.844399999998</v>
      </c>
      <c r="H47" s="5">
        <v>834.17</v>
      </c>
      <c r="I47" s="5">
        <f t="shared" si="5"/>
        <v>624.28007200000002</v>
      </c>
      <c r="J47" s="6">
        <f t="shared" si="6"/>
        <v>125480.29447199999</v>
      </c>
      <c r="K47" s="15">
        <f t="shared" si="8"/>
        <v>111837.45007199999</v>
      </c>
    </row>
    <row r="48" spans="1:14">
      <c r="A48" s="14" t="s">
        <v>37</v>
      </c>
      <c r="B48" s="9" t="s">
        <v>123</v>
      </c>
      <c r="C48" s="27">
        <v>0.22</v>
      </c>
      <c r="D48" s="99">
        <v>111736</v>
      </c>
      <c r="E48" s="5">
        <v>0</v>
      </c>
      <c r="F48" s="5">
        <v>1400</v>
      </c>
      <c r="G48" s="5">
        <f t="shared" si="4"/>
        <v>13637.529599999998</v>
      </c>
      <c r="H48" s="5">
        <v>834.17</v>
      </c>
      <c r="I48" s="5">
        <f t="shared" si="5"/>
        <v>624.038498</v>
      </c>
      <c r="J48" s="6">
        <f t="shared" si="6"/>
        <v>125431.73809799999</v>
      </c>
      <c r="K48" s="15">
        <f t="shared" ref="K48:K56" si="9">J48-G48</f>
        <v>111794.20849799999</v>
      </c>
    </row>
    <row r="49" spans="1:14">
      <c r="A49" s="14" t="s">
        <v>37</v>
      </c>
      <c r="B49" s="4" t="s">
        <v>119</v>
      </c>
      <c r="C49" s="27"/>
      <c r="D49" s="99">
        <v>106032</v>
      </c>
      <c r="E49" s="5">
        <v>0</v>
      </c>
      <c r="F49" s="5">
        <v>1400</v>
      </c>
      <c r="G49" s="5">
        <f t="shared" si="4"/>
        <v>12932.515199999998</v>
      </c>
      <c r="H49" s="5">
        <v>834.17</v>
      </c>
      <c r="I49" s="5">
        <f t="shared" si="5"/>
        <v>591.993426</v>
      </c>
      <c r="J49" s="6">
        <f t="shared" si="6"/>
        <v>118990.67862599999</v>
      </c>
      <c r="K49" s="15">
        <f t="shared" si="9"/>
        <v>106058.163426</v>
      </c>
    </row>
    <row r="50" spans="1:14">
      <c r="A50" s="14" t="s">
        <v>37</v>
      </c>
      <c r="B50" s="4" t="s">
        <v>150</v>
      </c>
      <c r="C50" s="27"/>
      <c r="D50" s="99">
        <v>110134</v>
      </c>
      <c r="E50" s="5">
        <v>0</v>
      </c>
      <c r="F50" s="5">
        <v>1400</v>
      </c>
      <c r="G50" s="5">
        <f t="shared" si="4"/>
        <v>13439.522399999998</v>
      </c>
      <c r="H50" s="5">
        <v>834.17</v>
      </c>
      <c r="I50" s="5">
        <f t="shared" si="5"/>
        <v>615.03846199999998</v>
      </c>
      <c r="J50" s="6">
        <f t="shared" si="6"/>
        <v>123622.730862</v>
      </c>
      <c r="K50" s="15">
        <f>J50-G50</f>
        <v>110183.208462</v>
      </c>
    </row>
    <row r="51" spans="1:14">
      <c r="A51" s="13" t="s">
        <v>37</v>
      </c>
      <c r="B51" s="4" t="s">
        <v>143</v>
      </c>
      <c r="C51" s="27"/>
      <c r="D51" s="99">
        <v>105724</v>
      </c>
      <c r="E51" s="99">
        <v>0</v>
      </c>
      <c r="F51" s="5">
        <v>1400</v>
      </c>
      <c r="G51" s="5">
        <f t="shared" si="4"/>
        <v>12894.446399999999</v>
      </c>
      <c r="H51" s="5">
        <v>834.17</v>
      </c>
      <c r="I51" s="99">
        <f t="shared" si="5"/>
        <v>590.26308200000005</v>
      </c>
      <c r="J51" s="113">
        <f t="shared" si="6"/>
        <v>118642.879482</v>
      </c>
      <c r="K51" s="114">
        <f>J51-G51</f>
        <v>105748.433082</v>
      </c>
    </row>
    <row r="52" spans="1:14">
      <c r="A52" s="14" t="s">
        <v>2</v>
      </c>
      <c r="B52" s="9" t="s">
        <v>3</v>
      </c>
      <c r="C52" s="27" t="s">
        <v>31</v>
      </c>
      <c r="D52" s="99">
        <v>98105</v>
      </c>
      <c r="E52" s="5">
        <v>0</v>
      </c>
      <c r="F52" s="5">
        <v>0</v>
      </c>
      <c r="G52" s="5">
        <f t="shared" si="4"/>
        <v>12125.777999999998</v>
      </c>
      <c r="H52" s="5">
        <v>834.17</v>
      </c>
      <c r="I52" s="5">
        <f t="shared" si="5"/>
        <v>555.32473999999991</v>
      </c>
      <c r="J52" s="6">
        <f t="shared" si="6"/>
        <v>111620.27273999999</v>
      </c>
      <c r="K52" s="15">
        <f t="shared" si="9"/>
        <v>99494.494739999995</v>
      </c>
    </row>
    <row r="53" spans="1:14">
      <c r="A53" s="14" t="s">
        <v>2</v>
      </c>
      <c r="B53" s="9" t="s">
        <v>4</v>
      </c>
      <c r="C53" s="27" t="s">
        <v>31</v>
      </c>
      <c r="D53" s="99">
        <v>98005</v>
      </c>
      <c r="E53" s="5">
        <v>0</v>
      </c>
      <c r="F53" s="5">
        <v>0</v>
      </c>
      <c r="G53" s="5">
        <f t="shared" si="4"/>
        <v>12113.418</v>
      </c>
      <c r="H53" s="5">
        <v>834.17</v>
      </c>
      <c r="I53" s="5">
        <f t="shared" si="5"/>
        <v>554.76294000000007</v>
      </c>
      <c r="J53" s="6">
        <f t="shared" si="6"/>
        <v>111507.35094</v>
      </c>
      <c r="K53" s="15">
        <f t="shared" si="9"/>
        <v>99393.932939999999</v>
      </c>
    </row>
    <row r="54" spans="1:14">
      <c r="A54" s="13" t="s">
        <v>2</v>
      </c>
      <c r="B54" s="4" t="s">
        <v>14</v>
      </c>
      <c r="C54" s="27" t="s">
        <v>31</v>
      </c>
      <c r="D54" s="99">
        <v>100342</v>
      </c>
      <c r="E54" s="5">
        <v>0</v>
      </c>
      <c r="F54" s="5">
        <v>0</v>
      </c>
      <c r="G54" s="5">
        <f t="shared" si="4"/>
        <v>12402.271199999999</v>
      </c>
      <c r="H54" s="5">
        <v>834.17</v>
      </c>
      <c r="I54" s="5">
        <f t="shared" si="5"/>
        <v>567.89220599999999</v>
      </c>
      <c r="J54" s="6">
        <f t="shared" si="6"/>
        <v>114146.33340600001</v>
      </c>
      <c r="K54" s="15">
        <f t="shared" si="9"/>
        <v>101744.062206</v>
      </c>
    </row>
    <row r="55" spans="1:14">
      <c r="A55" s="14" t="s">
        <v>2</v>
      </c>
      <c r="B55" s="9" t="s">
        <v>5</v>
      </c>
      <c r="C55" s="27" t="s">
        <v>31</v>
      </c>
      <c r="D55" s="99">
        <v>96801</v>
      </c>
      <c r="E55" s="5">
        <v>0</v>
      </c>
      <c r="F55" s="5">
        <v>0</v>
      </c>
      <c r="G55" s="5">
        <f t="shared" si="4"/>
        <v>11964.603599999999</v>
      </c>
      <c r="H55" s="5">
        <v>834.17</v>
      </c>
      <c r="I55" s="5">
        <f t="shared" si="5"/>
        <v>547.99886800000002</v>
      </c>
      <c r="J55" s="6">
        <f t="shared" si="6"/>
        <v>110147.772468</v>
      </c>
      <c r="K55" s="15">
        <f t="shared" si="9"/>
        <v>98183.168867999993</v>
      </c>
    </row>
    <row r="56" spans="1:14" ht="13.5" thickBot="1">
      <c r="A56" s="50" t="s">
        <v>2</v>
      </c>
      <c r="B56" s="51" t="s">
        <v>32</v>
      </c>
      <c r="C56" s="28" t="s">
        <v>31</v>
      </c>
      <c r="D56" s="102">
        <v>101080</v>
      </c>
      <c r="E56" s="52">
        <v>0</v>
      </c>
      <c r="F56" s="52">
        <v>0</v>
      </c>
      <c r="G56" s="22">
        <f t="shared" si="4"/>
        <v>12493.487999999999</v>
      </c>
      <c r="H56" s="22">
        <v>834.17</v>
      </c>
      <c r="I56" s="22">
        <f t="shared" si="5"/>
        <v>572.03828999999996</v>
      </c>
      <c r="J56" s="32">
        <f t="shared" si="6"/>
        <v>114979.69628999999</v>
      </c>
      <c r="K56" s="23">
        <f t="shared" si="9"/>
        <v>102486.20829</v>
      </c>
    </row>
    <row r="57" spans="1:14" ht="13.5" thickBot="1">
      <c r="B57" s="3"/>
      <c r="D57" s="7"/>
      <c r="E57" s="7"/>
      <c r="F57" s="7"/>
      <c r="G57" s="7"/>
      <c r="H57" s="7"/>
      <c r="I57" s="7"/>
      <c r="J57" s="8"/>
    </row>
    <row r="58" spans="1:14" ht="16.5" thickBot="1">
      <c r="A58" s="217" t="s">
        <v>29</v>
      </c>
      <c r="B58" s="249"/>
      <c r="C58" s="249"/>
      <c r="D58" s="249"/>
      <c r="E58" s="249"/>
      <c r="F58" s="249"/>
      <c r="G58" s="249"/>
      <c r="H58" s="249"/>
      <c r="I58" s="249"/>
      <c r="J58" s="250"/>
      <c r="K58" s="1"/>
    </row>
    <row r="59" spans="1:14" ht="13.5" thickBot="1">
      <c r="A59" s="226" t="s">
        <v>15</v>
      </c>
      <c r="B59" s="245"/>
      <c r="C59" s="40" t="s">
        <v>8</v>
      </c>
      <c r="D59" s="40" t="s">
        <v>0</v>
      </c>
      <c r="E59" s="40" t="s">
        <v>76</v>
      </c>
      <c r="F59" s="40" t="s">
        <v>16</v>
      </c>
      <c r="G59" s="40" t="s">
        <v>146</v>
      </c>
      <c r="H59" s="40" t="s">
        <v>18</v>
      </c>
      <c r="I59" s="40" t="s">
        <v>17</v>
      </c>
      <c r="J59" s="39" t="s">
        <v>1</v>
      </c>
      <c r="K59" s="41" t="s">
        <v>75</v>
      </c>
    </row>
    <row r="60" spans="1:14">
      <c r="A60" s="54" t="s">
        <v>34</v>
      </c>
      <c r="B60" s="55" t="s">
        <v>92</v>
      </c>
      <c r="C60" s="35">
        <v>0.92</v>
      </c>
      <c r="D60" s="103">
        <v>106363</v>
      </c>
      <c r="E60" s="56">
        <v>0</v>
      </c>
      <c r="F60" s="36">
        <v>1400</v>
      </c>
      <c r="G60" s="36">
        <f t="shared" ref="G60:G69" si="10">(D60-E60-F60)*12.36%</f>
        <v>12973.426799999999</v>
      </c>
      <c r="H60" s="36">
        <v>834.17</v>
      </c>
      <c r="I60" s="36">
        <f t="shared" ref="I60:I69" si="11">(D60-E60-F60+G60+H60)*0.5%</f>
        <v>593.85298399999999</v>
      </c>
      <c r="J60" s="37">
        <f t="shared" ref="J60:J69" si="12">D60-E60-F60+G60+H60+I60</f>
        <v>119364.449784</v>
      </c>
      <c r="K60" s="38">
        <f t="shared" ref="K60:K69" si="13">J60-G60</f>
        <v>106391.022984</v>
      </c>
      <c r="M60" s="131"/>
      <c r="N60" s="173"/>
    </row>
    <row r="61" spans="1:14">
      <c r="A61" s="24" t="s">
        <v>34</v>
      </c>
      <c r="B61" s="18" t="s">
        <v>91</v>
      </c>
      <c r="C61" s="27">
        <v>2</v>
      </c>
      <c r="D61" s="104">
        <v>106363</v>
      </c>
      <c r="E61" s="17">
        <v>0</v>
      </c>
      <c r="F61" s="5">
        <v>1400</v>
      </c>
      <c r="G61" s="5">
        <f t="shared" si="10"/>
        <v>12973.426799999999</v>
      </c>
      <c r="H61" s="5">
        <v>834.17</v>
      </c>
      <c r="I61" s="5">
        <f t="shared" si="11"/>
        <v>593.85298399999999</v>
      </c>
      <c r="J61" s="6">
        <f t="shared" si="12"/>
        <v>119364.449784</v>
      </c>
      <c r="K61" s="15">
        <f>J61-G61</f>
        <v>106391.022984</v>
      </c>
      <c r="M61" s="131"/>
      <c r="N61" s="173"/>
    </row>
    <row r="62" spans="1:14">
      <c r="A62" s="24" t="s">
        <v>34</v>
      </c>
      <c r="B62" s="18" t="s">
        <v>163</v>
      </c>
      <c r="C62" s="27">
        <v>2</v>
      </c>
      <c r="D62" s="104">
        <v>106861</v>
      </c>
      <c r="E62" s="17">
        <v>0</v>
      </c>
      <c r="F62" s="5">
        <v>1400</v>
      </c>
      <c r="G62" s="5">
        <f t="shared" si="10"/>
        <v>13034.979599999999</v>
      </c>
      <c r="H62" s="5">
        <v>834.17</v>
      </c>
      <c r="I62" s="5">
        <f t="shared" si="11"/>
        <v>596.65074799999991</v>
      </c>
      <c r="J62" s="6">
        <f t="shared" si="12"/>
        <v>119926.80034799999</v>
      </c>
      <c r="K62" s="15">
        <f>J62-G62</f>
        <v>106891.820748</v>
      </c>
      <c r="M62" s="131"/>
      <c r="N62" s="173"/>
    </row>
    <row r="63" spans="1:14">
      <c r="A63" s="24" t="s">
        <v>83</v>
      </c>
      <c r="B63" s="18" t="s">
        <v>13</v>
      </c>
      <c r="C63" s="27">
        <v>4.2</v>
      </c>
      <c r="D63" s="104">
        <v>106462</v>
      </c>
      <c r="E63" s="17">
        <v>0</v>
      </c>
      <c r="F63" s="5">
        <v>1400</v>
      </c>
      <c r="G63" s="5">
        <f t="shared" si="10"/>
        <v>12985.663199999999</v>
      </c>
      <c r="H63" s="5">
        <v>834.17</v>
      </c>
      <c r="I63" s="5">
        <f t="shared" si="11"/>
        <v>594.40916600000003</v>
      </c>
      <c r="J63" s="6">
        <f t="shared" si="12"/>
        <v>119476.24236599999</v>
      </c>
      <c r="K63" s="15">
        <f t="shared" si="13"/>
        <v>106490.579166</v>
      </c>
      <c r="M63" s="131"/>
      <c r="N63" s="173"/>
    </row>
    <row r="64" spans="1:14">
      <c r="A64" s="24" t="s">
        <v>41</v>
      </c>
      <c r="B64" s="18" t="s">
        <v>40</v>
      </c>
      <c r="C64" s="27">
        <v>6.5</v>
      </c>
      <c r="D64" s="104">
        <v>109846</v>
      </c>
      <c r="E64" s="17">
        <v>0</v>
      </c>
      <c r="F64" s="5">
        <v>1400</v>
      </c>
      <c r="G64" s="5">
        <f t="shared" si="10"/>
        <v>13403.925599999999</v>
      </c>
      <c r="H64" s="5">
        <v>834.17</v>
      </c>
      <c r="I64" s="5">
        <f t="shared" si="11"/>
        <v>613.420478</v>
      </c>
      <c r="J64" s="6">
        <f t="shared" si="12"/>
        <v>123297.516078</v>
      </c>
      <c r="K64" s="15">
        <f t="shared" si="13"/>
        <v>109893.590478</v>
      </c>
      <c r="M64" s="131"/>
      <c r="N64" s="173"/>
    </row>
    <row r="65" spans="1:14">
      <c r="A65" s="24" t="s">
        <v>89</v>
      </c>
      <c r="B65" s="18" t="s">
        <v>88</v>
      </c>
      <c r="C65" s="27">
        <v>30</v>
      </c>
      <c r="D65" s="104">
        <v>115030</v>
      </c>
      <c r="E65" s="17">
        <v>0</v>
      </c>
      <c r="F65" s="5">
        <v>1400</v>
      </c>
      <c r="G65" s="5">
        <f t="shared" si="10"/>
        <v>14044.667999999998</v>
      </c>
      <c r="H65" s="5">
        <v>834.17</v>
      </c>
      <c r="I65" s="5">
        <f t="shared" si="11"/>
        <v>642.54419000000007</v>
      </c>
      <c r="J65" s="6">
        <f t="shared" si="12"/>
        <v>129151.38219</v>
      </c>
      <c r="K65" s="15">
        <f>J65-G65</f>
        <v>115106.71419</v>
      </c>
      <c r="M65" s="131"/>
      <c r="N65" s="173"/>
    </row>
    <row r="66" spans="1:14">
      <c r="A66" s="24" t="s">
        <v>82</v>
      </c>
      <c r="B66" s="18" t="s">
        <v>81</v>
      </c>
      <c r="C66" s="27">
        <v>50</v>
      </c>
      <c r="D66" s="104">
        <v>115328</v>
      </c>
      <c r="E66" s="17">
        <v>0</v>
      </c>
      <c r="F66" s="5">
        <v>1400</v>
      </c>
      <c r="G66" s="5">
        <f t="shared" si="10"/>
        <v>14081.500799999998</v>
      </c>
      <c r="H66" s="5">
        <v>834.17</v>
      </c>
      <c r="I66" s="5">
        <f t="shared" si="11"/>
        <v>644.21835399999998</v>
      </c>
      <c r="J66" s="6">
        <f t="shared" si="12"/>
        <v>129487.88915399999</v>
      </c>
      <c r="K66" s="15">
        <f t="shared" si="13"/>
        <v>115406.388354</v>
      </c>
      <c r="M66" s="131"/>
      <c r="N66" s="173"/>
    </row>
    <row r="67" spans="1:14">
      <c r="A67" s="24" t="s">
        <v>2</v>
      </c>
      <c r="B67" s="18" t="s">
        <v>33</v>
      </c>
      <c r="C67" s="27" t="s">
        <v>31</v>
      </c>
      <c r="D67" s="104">
        <v>101985</v>
      </c>
      <c r="E67" s="17">
        <v>0</v>
      </c>
      <c r="F67" s="17">
        <v>0</v>
      </c>
      <c r="G67" s="5">
        <f t="shared" si="10"/>
        <v>12605.346</v>
      </c>
      <c r="H67" s="5">
        <v>834.17</v>
      </c>
      <c r="I67" s="5">
        <f t="shared" si="11"/>
        <v>577.12258000000008</v>
      </c>
      <c r="J67" s="6">
        <f t="shared" si="12"/>
        <v>116001.63858</v>
      </c>
      <c r="K67" s="15">
        <f t="shared" si="13"/>
        <v>103396.29257999999</v>
      </c>
      <c r="M67" s="131"/>
      <c r="N67" s="173"/>
    </row>
    <row r="68" spans="1:14">
      <c r="A68" s="24" t="s">
        <v>2</v>
      </c>
      <c r="B68" s="18" t="s">
        <v>35</v>
      </c>
      <c r="C68" s="27" t="s">
        <v>31</v>
      </c>
      <c r="D68" s="104">
        <v>104174</v>
      </c>
      <c r="E68" s="17">
        <v>0</v>
      </c>
      <c r="F68" s="17">
        <v>0</v>
      </c>
      <c r="G68" s="5">
        <f t="shared" si="10"/>
        <v>12875.906399999998</v>
      </c>
      <c r="H68" s="5">
        <v>834.17</v>
      </c>
      <c r="I68" s="5">
        <f t="shared" si="11"/>
        <v>589.42038200000002</v>
      </c>
      <c r="J68" s="6">
        <f t="shared" si="12"/>
        <v>118473.49678199999</v>
      </c>
      <c r="K68" s="15">
        <f t="shared" si="13"/>
        <v>105597.59038199999</v>
      </c>
      <c r="M68" s="131"/>
      <c r="N68" s="173"/>
    </row>
    <row r="69" spans="1:14" ht="13.5" thickBot="1">
      <c r="A69" s="53" t="s">
        <v>2</v>
      </c>
      <c r="B69" s="25" t="s">
        <v>36</v>
      </c>
      <c r="C69" s="28" t="s">
        <v>31</v>
      </c>
      <c r="D69" s="105">
        <v>102632</v>
      </c>
      <c r="E69" s="26">
        <v>0</v>
      </c>
      <c r="F69" s="26">
        <v>0</v>
      </c>
      <c r="G69" s="22">
        <f t="shared" si="10"/>
        <v>12685.315199999999</v>
      </c>
      <c r="H69" s="22">
        <v>834.17</v>
      </c>
      <c r="I69" s="22">
        <f t="shared" si="11"/>
        <v>580.75742600000001</v>
      </c>
      <c r="J69" s="32">
        <f t="shared" si="12"/>
        <v>116732.24262599999</v>
      </c>
      <c r="K69" s="23">
        <f t="shared" si="13"/>
        <v>104046.92742599999</v>
      </c>
      <c r="M69" s="131"/>
      <c r="N69" s="173"/>
    </row>
    <row r="71" spans="1:14" ht="13.5">
      <c r="A71" s="57"/>
    </row>
  </sheetData>
  <mergeCells count="15">
    <mergeCell ref="L9:N10"/>
    <mergeCell ref="L32:N33"/>
    <mergeCell ref="A9:K9"/>
    <mergeCell ref="A10:I10"/>
    <mergeCell ref="A11:B11"/>
    <mergeCell ref="A59:B59"/>
    <mergeCell ref="A31:J31"/>
    <mergeCell ref="A32:B32"/>
    <mergeCell ref="A58:J58"/>
    <mergeCell ref="B5:K5"/>
    <mergeCell ref="A6:K6"/>
    <mergeCell ref="A2:L2"/>
    <mergeCell ref="A1:K1"/>
    <mergeCell ref="B3:K3"/>
    <mergeCell ref="B4:K4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50" orientation="landscape" horizontalDpi="4294967293" r:id="rId1"/>
  <headerFooter alignWithMargins="0"/>
  <ignoredErrors>
    <ignoredError sqref="B33 B35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I77"/>
  <sheetViews>
    <sheetView topLeftCell="A55" zoomScale="130" zoomScaleNormal="115" workbookViewId="0">
      <selection activeCell="J1" sqref="J1:K65536"/>
    </sheetView>
  </sheetViews>
  <sheetFormatPr defaultRowHeight="12.75"/>
  <cols>
    <col min="1" max="1" width="2.28515625" customWidth="1"/>
    <col min="2" max="2" width="11.85546875" customWidth="1"/>
    <col min="3" max="3" width="17.7109375" customWidth="1"/>
    <col min="4" max="4" width="6.42578125" customWidth="1"/>
    <col min="5" max="6" width="11.42578125" customWidth="1"/>
    <col min="7" max="7" width="9.28515625" customWidth="1"/>
    <col min="8" max="8" width="9.5703125" customWidth="1"/>
  </cols>
  <sheetData>
    <row r="1" spans="2:9" ht="23.25">
      <c r="B1" s="252" t="s">
        <v>115</v>
      </c>
      <c r="C1" s="252"/>
      <c r="D1" s="252"/>
      <c r="E1" s="252"/>
      <c r="F1" s="252"/>
      <c r="G1" s="252"/>
      <c r="H1" s="252"/>
      <c r="I1" s="252"/>
    </row>
    <row r="2" spans="2:9" ht="16.5">
      <c r="B2" s="89" t="s">
        <v>116</v>
      </c>
      <c r="C2" s="89"/>
      <c r="D2" s="89"/>
      <c r="E2" s="89"/>
      <c r="F2" s="89"/>
      <c r="G2" s="89"/>
      <c r="H2" s="89"/>
      <c r="I2" s="89"/>
    </row>
    <row r="3" spans="2:9" ht="15">
      <c r="B3" s="200" t="s">
        <v>111</v>
      </c>
      <c r="C3" s="200"/>
      <c r="D3" s="200"/>
      <c r="E3" s="200"/>
      <c r="F3" s="200"/>
      <c r="G3" s="200"/>
      <c r="H3" s="200"/>
      <c r="I3" s="91"/>
    </row>
    <row r="4" spans="2:9" ht="15">
      <c r="B4" s="200" t="s">
        <v>112</v>
      </c>
      <c r="C4" s="200"/>
      <c r="D4" s="200"/>
      <c r="E4" s="200"/>
      <c r="F4" s="200"/>
      <c r="G4" s="200"/>
      <c r="H4" s="200"/>
      <c r="I4" s="91"/>
    </row>
    <row r="5" spans="2:9" ht="15">
      <c r="B5" s="200" t="s">
        <v>113</v>
      </c>
      <c r="C5" s="200"/>
      <c r="D5" s="200"/>
      <c r="E5" s="200"/>
      <c r="F5" s="200"/>
      <c r="G5" s="200"/>
      <c r="H5" s="200"/>
      <c r="I5" s="91"/>
    </row>
    <row r="6" spans="2:9" ht="18">
      <c r="B6" s="236" t="s">
        <v>114</v>
      </c>
      <c r="C6" s="236"/>
      <c r="D6" s="236"/>
      <c r="E6" s="236"/>
      <c r="F6" s="236"/>
      <c r="G6" s="236"/>
      <c r="H6" s="236"/>
      <c r="I6" s="236"/>
    </row>
    <row r="7" spans="2:9" ht="18.75" thickBot="1">
      <c r="B7" s="92"/>
      <c r="C7" s="92"/>
      <c r="D7" s="92"/>
      <c r="E7" s="92"/>
      <c r="F7" s="92"/>
      <c r="G7" s="92"/>
      <c r="H7" s="92"/>
      <c r="I7" s="92"/>
    </row>
    <row r="8" spans="2:9" ht="15.75" thickBot="1">
      <c r="B8" s="190" t="s">
        <v>207</v>
      </c>
      <c r="C8" s="90"/>
      <c r="D8" s="90"/>
      <c r="E8" s="90"/>
      <c r="F8" s="90"/>
      <c r="G8" s="90"/>
      <c r="H8" s="90"/>
      <c r="I8" s="191"/>
    </row>
    <row r="9" spans="2:9" ht="16.5" thickBot="1">
      <c r="B9" s="213" t="s">
        <v>30</v>
      </c>
      <c r="C9" s="214"/>
      <c r="D9" s="214"/>
      <c r="E9" s="214"/>
      <c r="F9" s="214"/>
      <c r="G9" s="214"/>
      <c r="H9" s="253"/>
    </row>
    <row r="10" spans="2:9" ht="13.5" thickBot="1">
      <c r="B10" s="254" t="s">
        <v>15</v>
      </c>
      <c r="C10" s="255"/>
      <c r="D10" s="59" t="s">
        <v>8</v>
      </c>
      <c r="E10" s="150" t="s">
        <v>0</v>
      </c>
      <c r="F10" s="150" t="s">
        <v>181</v>
      </c>
      <c r="G10" s="150" t="s">
        <v>180</v>
      </c>
      <c r="H10" s="151" t="s">
        <v>1</v>
      </c>
    </row>
    <row r="11" spans="2:9">
      <c r="B11" s="33" t="s">
        <v>19</v>
      </c>
      <c r="C11" s="34" t="s">
        <v>135</v>
      </c>
      <c r="D11" s="35">
        <v>11</v>
      </c>
      <c r="E11" s="101">
        <v>103221</v>
      </c>
      <c r="F11" s="101">
        <f>E11+E11*12.36%</f>
        <v>115979.1156</v>
      </c>
      <c r="G11" s="36">
        <f>F11*5%</f>
        <v>5798.9557800000002</v>
      </c>
      <c r="H11" s="63">
        <f>F11+G11</f>
        <v>121778.07138000001</v>
      </c>
    </row>
    <row r="12" spans="2:9">
      <c r="B12" s="13" t="s">
        <v>19</v>
      </c>
      <c r="C12" s="4" t="s">
        <v>131</v>
      </c>
      <c r="D12" s="27" t="s">
        <v>134</v>
      </c>
      <c r="E12" s="99">
        <v>102421</v>
      </c>
      <c r="F12" s="101">
        <f t="shared" ref="F12:F28" si="0">E12+E12*12.36%</f>
        <v>115080.2356</v>
      </c>
      <c r="G12" s="36">
        <f t="shared" ref="G12:G28" si="1">F12*5%</f>
        <v>5754.0117800000007</v>
      </c>
      <c r="H12" s="63">
        <f t="shared" ref="H12:H28" si="2">F12+G12</f>
        <v>120834.24738</v>
      </c>
    </row>
    <row r="13" spans="2:9">
      <c r="B13" s="13" t="s">
        <v>19</v>
      </c>
      <c r="C13" s="4" t="s">
        <v>23</v>
      </c>
      <c r="D13" s="27">
        <v>6</v>
      </c>
      <c r="E13" s="99">
        <v>102621</v>
      </c>
      <c r="F13" s="101">
        <f t="shared" si="0"/>
        <v>115304.9556</v>
      </c>
      <c r="G13" s="36">
        <f t="shared" si="1"/>
        <v>5765.2477800000006</v>
      </c>
      <c r="H13" s="63">
        <f t="shared" si="2"/>
        <v>121070.20338000001</v>
      </c>
    </row>
    <row r="14" spans="2:9">
      <c r="B14" s="13" t="s">
        <v>19</v>
      </c>
      <c r="C14" s="4" t="s">
        <v>24</v>
      </c>
      <c r="D14" s="27">
        <v>3</v>
      </c>
      <c r="E14" s="99">
        <v>103221</v>
      </c>
      <c r="F14" s="101">
        <f t="shared" si="0"/>
        <v>115979.1156</v>
      </c>
      <c r="G14" s="36">
        <f t="shared" si="1"/>
        <v>5798.9557800000002</v>
      </c>
      <c r="H14" s="63">
        <f t="shared" si="2"/>
        <v>121778.07138000001</v>
      </c>
    </row>
    <row r="15" spans="2:9">
      <c r="B15" s="13" t="s">
        <v>7</v>
      </c>
      <c r="C15" s="4" t="s">
        <v>20</v>
      </c>
      <c r="D15" s="27">
        <v>3</v>
      </c>
      <c r="E15" s="99">
        <v>104521</v>
      </c>
      <c r="F15" s="101">
        <f t="shared" si="0"/>
        <v>117439.7956</v>
      </c>
      <c r="G15" s="36">
        <f t="shared" si="1"/>
        <v>5871.9897799999999</v>
      </c>
      <c r="H15" s="63">
        <f t="shared" si="2"/>
        <v>123311.78538</v>
      </c>
    </row>
    <row r="16" spans="2:9">
      <c r="B16" s="13" t="s">
        <v>21</v>
      </c>
      <c r="C16" s="4" t="s">
        <v>22</v>
      </c>
      <c r="D16" s="27">
        <v>11</v>
      </c>
      <c r="E16" s="99">
        <v>104371</v>
      </c>
      <c r="F16" s="101">
        <f t="shared" si="0"/>
        <v>117271.2556</v>
      </c>
      <c r="G16" s="36">
        <f t="shared" si="1"/>
        <v>5863.5627800000002</v>
      </c>
      <c r="H16" s="63">
        <f t="shared" si="2"/>
        <v>123134.81838000001</v>
      </c>
    </row>
    <row r="17" spans="2:8">
      <c r="B17" s="13" t="s">
        <v>93</v>
      </c>
      <c r="C17" s="4" t="s">
        <v>90</v>
      </c>
      <c r="D17" s="27">
        <v>12</v>
      </c>
      <c r="E17" s="99">
        <v>106671</v>
      </c>
      <c r="F17" s="101">
        <f t="shared" si="0"/>
        <v>119855.5356</v>
      </c>
      <c r="G17" s="36">
        <f t="shared" si="1"/>
        <v>5992.7767800000001</v>
      </c>
      <c r="H17" s="63">
        <f t="shared" si="2"/>
        <v>125848.31238</v>
      </c>
    </row>
    <row r="18" spans="2:8">
      <c r="B18" s="13" t="s">
        <v>93</v>
      </c>
      <c r="C18" s="4" t="s">
        <v>129</v>
      </c>
      <c r="D18" s="27"/>
      <c r="E18" s="99">
        <v>103471</v>
      </c>
      <c r="F18" s="101">
        <f t="shared" si="0"/>
        <v>116260.0156</v>
      </c>
      <c r="G18" s="36">
        <f t="shared" si="1"/>
        <v>5813.0007800000003</v>
      </c>
      <c r="H18" s="63">
        <f t="shared" si="2"/>
        <v>122073.01638</v>
      </c>
    </row>
    <row r="19" spans="2:8">
      <c r="B19" s="13" t="s">
        <v>138</v>
      </c>
      <c r="C19" s="4" t="s">
        <v>137</v>
      </c>
      <c r="D19" s="27">
        <v>12</v>
      </c>
      <c r="E19" s="99">
        <v>105191</v>
      </c>
      <c r="F19" s="101">
        <f t="shared" si="0"/>
        <v>118192.6076</v>
      </c>
      <c r="G19" s="36">
        <f t="shared" si="1"/>
        <v>5909.6303800000005</v>
      </c>
      <c r="H19" s="63">
        <f t="shared" si="2"/>
        <v>124102.23798000001</v>
      </c>
    </row>
    <row r="20" spans="2:8">
      <c r="B20" s="13" t="s">
        <v>138</v>
      </c>
      <c r="C20" s="4" t="s">
        <v>139</v>
      </c>
      <c r="D20" s="27">
        <v>12</v>
      </c>
      <c r="E20" s="99">
        <v>105571</v>
      </c>
      <c r="F20" s="101">
        <f t="shared" si="0"/>
        <v>118619.5756</v>
      </c>
      <c r="G20" s="36">
        <f t="shared" si="1"/>
        <v>5930.9787800000004</v>
      </c>
      <c r="H20" s="63">
        <f t="shared" si="2"/>
        <v>124550.55438</v>
      </c>
    </row>
    <row r="21" spans="2:8">
      <c r="B21" s="13" t="s">
        <v>138</v>
      </c>
      <c r="C21" s="179" t="s">
        <v>201</v>
      </c>
      <c r="D21" s="27">
        <v>10</v>
      </c>
      <c r="E21" s="99">
        <v>106871</v>
      </c>
      <c r="F21" s="101">
        <f t="shared" si="0"/>
        <v>120080.2556</v>
      </c>
      <c r="G21" s="36">
        <f t="shared" si="1"/>
        <v>6004.0127800000009</v>
      </c>
      <c r="H21" s="63">
        <f t="shared" si="2"/>
        <v>126084.26838000001</v>
      </c>
    </row>
    <row r="22" spans="2:8">
      <c r="B22" s="13" t="s">
        <v>128</v>
      </c>
      <c r="C22" s="4" t="s">
        <v>127</v>
      </c>
      <c r="D22" s="27">
        <v>1.9</v>
      </c>
      <c r="E22" s="99">
        <v>107671</v>
      </c>
      <c r="F22" s="101">
        <f t="shared" si="0"/>
        <v>120979.13559999999</v>
      </c>
      <c r="G22" s="36">
        <f t="shared" si="1"/>
        <v>6048.9567800000004</v>
      </c>
      <c r="H22" s="63">
        <f t="shared" si="2"/>
        <v>127028.09237999999</v>
      </c>
    </row>
    <row r="23" spans="2:8">
      <c r="B23" s="77" t="s">
        <v>108</v>
      </c>
      <c r="C23" s="4" t="s">
        <v>107</v>
      </c>
      <c r="D23" s="27">
        <v>3</v>
      </c>
      <c r="E23" s="99">
        <v>105071</v>
      </c>
      <c r="F23" s="101">
        <f t="shared" si="0"/>
        <v>118057.77559999999</v>
      </c>
      <c r="G23" s="36">
        <f t="shared" si="1"/>
        <v>5902.8887800000002</v>
      </c>
      <c r="H23" s="63">
        <f t="shared" si="2"/>
        <v>123960.66437999999</v>
      </c>
    </row>
    <row r="24" spans="2:8">
      <c r="B24" s="77" t="s">
        <v>109</v>
      </c>
      <c r="C24" s="4" t="s">
        <v>118</v>
      </c>
      <c r="D24" s="27">
        <v>8</v>
      </c>
      <c r="E24" s="99">
        <v>108121</v>
      </c>
      <c r="F24" s="101">
        <f t="shared" si="0"/>
        <v>121484.7556</v>
      </c>
      <c r="G24" s="36">
        <f t="shared" si="1"/>
        <v>6074.2377800000004</v>
      </c>
      <c r="H24" s="63">
        <f t="shared" si="2"/>
        <v>127558.99338</v>
      </c>
    </row>
    <row r="25" spans="2:8">
      <c r="B25" s="77" t="s">
        <v>109</v>
      </c>
      <c r="C25" s="4" t="s">
        <v>136</v>
      </c>
      <c r="D25" s="27"/>
      <c r="E25" s="99">
        <v>103821</v>
      </c>
      <c r="F25" s="101">
        <f t="shared" si="0"/>
        <v>116653.27559999999</v>
      </c>
      <c r="G25" s="36">
        <f t="shared" si="1"/>
        <v>5832.6637799999999</v>
      </c>
      <c r="H25" s="63">
        <f t="shared" si="2"/>
        <v>122485.93938</v>
      </c>
    </row>
    <row r="26" spans="2:8">
      <c r="B26" s="77" t="s">
        <v>130</v>
      </c>
      <c r="C26" s="4" t="s">
        <v>132</v>
      </c>
      <c r="D26" s="27" t="s">
        <v>133</v>
      </c>
      <c r="E26" s="99">
        <v>104671</v>
      </c>
      <c r="F26" s="101">
        <f t="shared" si="0"/>
        <v>117608.33559999999</v>
      </c>
      <c r="G26" s="36">
        <f t="shared" si="1"/>
        <v>5880.4167799999996</v>
      </c>
      <c r="H26" s="63">
        <f t="shared" si="2"/>
        <v>123488.75237999999</v>
      </c>
    </row>
    <row r="27" spans="2:8">
      <c r="B27" s="13" t="s">
        <v>2</v>
      </c>
      <c r="C27" s="4" t="s">
        <v>96</v>
      </c>
      <c r="D27" s="27" t="s">
        <v>31</v>
      </c>
      <c r="E27" s="99">
        <v>98521</v>
      </c>
      <c r="F27" s="101">
        <f t="shared" si="0"/>
        <v>110698.19560000001</v>
      </c>
      <c r="G27" s="36">
        <f t="shared" si="1"/>
        <v>5534.9097800000009</v>
      </c>
      <c r="H27" s="63">
        <f t="shared" si="2"/>
        <v>116233.10538000001</v>
      </c>
    </row>
    <row r="28" spans="2:8" ht="13.5" thickBot="1">
      <c r="B28" s="20" t="s">
        <v>2</v>
      </c>
      <c r="C28" s="21" t="s">
        <v>97</v>
      </c>
      <c r="D28" s="28" t="s">
        <v>31</v>
      </c>
      <c r="E28" s="102">
        <v>98521</v>
      </c>
      <c r="F28" s="102">
        <f t="shared" si="0"/>
        <v>110698.19560000001</v>
      </c>
      <c r="G28" s="22">
        <f t="shared" si="1"/>
        <v>5534.9097800000009</v>
      </c>
      <c r="H28" s="149">
        <f t="shared" si="2"/>
        <v>116233.10538000001</v>
      </c>
    </row>
    <row r="29" spans="2:8" ht="13.5" thickBot="1">
      <c r="C29" s="3"/>
      <c r="E29" s="7"/>
      <c r="F29" s="7"/>
      <c r="G29" s="7"/>
      <c r="H29" s="7"/>
    </row>
    <row r="30" spans="2:8" ht="16.5" thickBot="1">
      <c r="B30" s="229" t="s">
        <v>25</v>
      </c>
      <c r="C30" s="231"/>
      <c r="D30" s="231"/>
      <c r="E30" s="231"/>
      <c r="F30" s="231"/>
      <c r="G30" s="231"/>
      <c r="H30" s="242"/>
    </row>
    <row r="31" spans="2:8" ht="13.5" thickBot="1">
      <c r="B31" s="232" t="s">
        <v>15</v>
      </c>
      <c r="C31" s="248"/>
      <c r="D31" s="58" t="s">
        <v>8</v>
      </c>
      <c r="E31" s="61" t="s">
        <v>0</v>
      </c>
      <c r="F31" s="61" t="s">
        <v>181</v>
      </c>
      <c r="G31" s="61" t="s">
        <v>180</v>
      </c>
      <c r="H31" s="62" t="s">
        <v>1</v>
      </c>
    </row>
    <row r="32" spans="2:8">
      <c r="B32" s="44" t="s">
        <v>7</v>
      </c>
      <c r="C32" s="45" t="s">
        <v>26</v>
      </c>
      <c r="D32" s="46">
        <v>0.9</v>
      </c>
      <c r="E32" s="111">
        <v>101201</v>
      </c>
      <c r="F32" s="101">
        <f t="shared" ref="F32:F55" si="3">E32+E32*12.36%</f>
        <v>113709.4436</v>
      </c>
      <c r="G32" s="36">
        <f t="shared" ref="G32:G55" si="4">F32*5%</f>
        <v>5685.4721800000007</v>
      </c>
      <c r="H32" s="63">
        <f t="shared" ref="H32:H55" si="5">F32+G32</f>
        <v>119394.91578</v>
      </c>
    </row>
    <row r="33" spans="2:8">
      <c r="B33" s="74" t="s">
        <v>141</v>
      </c>
      <c r="C33" s="34" t="s">
        <v>140</v>
      </c>
      <c r="D33" s="35">
        <v>1</v>
      </c>
      <c r="E33" s="101">
        <v>101901</v>
      </c>
      <c r="F33" s="101">
        <f t="shared" si="3"/>
        <v>114495.9636</v>
      </c>
      <c r="G33" s="36">
        <f t="shared" si="4"/>
        <v>5724.7981800000007</v>
      </c>
      <c r="H33" s="63">
        <f t="shared" si="5"/>
        <v>120220.76178</v>
      </c>
    </row>
    <row r="34" spans="2:8">
      <c r="B34" s="9" t="s">
        <v>144</v>
      </c>
      <c r="C34" s="34" t="s">
        <v>142</v>
      </c>
      <c r="D34" s="35">
        <v>1.2</v>
      </c>
      <c r="E34" s="101">
        <v>101151</v>
      </c>
      <c r="F34" s="101">
        <f t="shared" si="3"/>
        <v>113653.26360000001</v>
      </c>
      <c r="G34" s="36">
        <f t="shared" si="4"/>
        <v>5682.6631800000005</v>
      </c>
      <c r="H34" s="63">
        <f t="shared" si="5"/>
        <v>119335.92678000001</v>
      </c>
    </row>
    <row r="35" spans="2:8">
      <c r="B35" s="9" t="s">
        <v>6</v>
      </c>
      <c r="C35" s="9" t="s">
        <v>12</v>
      </c>
      <c r="D35" s="27">
        <v>8</v>
      </c>
      <c r="E35" s="101">
        <v>101151</v>
      </c>
      <c r="F35" s="101">
        <f t="shared" si="3"/>
        <v>113653.26360000001</v>
      </c>
      <c r="G35" s="36">
        <f t="shared" si="4"/>
        <v>5682.6631800000005</v>
      </c>
      <c r="H35" s="63">
        <f t="shared" si="5"/>
        <v>119335.92678000001</v>
      </c>
    </row>
    <row r="36" spans="2:8">
      <c r="B36" s="78" t="s">
        <v>6</v>
      </c>
      <c r="C36" s="9" t="s">
        <v>145</v>
      </c>
      <c r="D36" s="27">
        <v>8</v>
      </c>
      <c r="E36" s="101">
        <v>102651</v>
      </c>
      <c r="F36" s="101">
        <f t="shared" si="3"/>
        <v>115338.6636</v>
      </c>
      <c r="G36" s="36">
        <f t="shared" si="4"/>
        <v>5766.93318</v>
      </c>
      <c r="H36" s="63">
        <f t="shared" si="5"/>
        <v>121105.59677999999</v>
      </c>
    </row>
    <row r="37" spans="2:8">
      <c r="B37" s="14" t="s">
        <v>27</v>
      </c>
      <c r="C37" s="9" t="s">
        <v>28</v>
      </c>
      <c r="D37" s="27">
        <v>8</v>
      </c>
      <c r="E37" s="101">
        <v>98441</v>
      </c>
      <c r="F37" s="101">
        <f t="shared" si="3"/>
        <v>110608.3076</v>
      </c>
      <c r="G37" s="36">
        <f t="shared" si="4"/>
        <v>5530.4153800000004</v>
      </c>
      <c r="H37" s="63">
        <f t="shared" si="5"/>
        <v>116138.72298000001</v>
      </c>
    </row>
    <row r="38" spans="2:8">
      <c r="B38" s="14" t="s">
        <v>27</v>
      </c>
      <c r="C38" s="9" t="s">
        <v>117</v>
      </c>
      <c r="D38" s="27">
        <v>18</v>
      </c>
      <c r="E38" s="101">
        <v>99651</v>
      </c>
      <c r="F38" s="101">
        <f t="shared" si="3"/>
        <v>111967.8636</v>
      </c>
      <c r="G38" s="36">
        <f t="shared" si="4"/>
        <v>5598.39318</v>
      </c>
      <c r="H38" s="63">
        <f t="shared" si="5"/>
        <v>117566.25678</v>
      </c>
    </row>
    <row r="39" spans="2:8">
      <c r="B39" s="14" t="s">
        <v>10</v>
      </c>
      <c r="C39" s="9" t="s">
        <v>9</v>
      </c>
      <c r="D39" s="27">
        <v>1.2</v>
      </c>
      <c r="E39" s="101">
        <v>101431</v>
      </c>
      <c r="F39" s="101">
        <f t="shared" si="3"/>
        <v>113967.8716</v>
      </c>
      <c r="G39" s="36">
        <f t="shared" si="4"/>
        <v>5698.3935799999999</v>
      </c>
      <c r="H39" s="63">
        <f t="shared" si="5"/>
        <v>119666.26518</v>
      </c>
    </row>
    <row r="40" spans="2:8">
      <c r="B40" s="14" t="s">
        <v>79</v>
      </c>
      <c r="C40" s="9" t="s">
        <v>77</v>
      </c>
      <c r="D40" s="27">
        <v>0.35</v>
      </c>
      <c r="E40" s="101">
        <v>106691</v>
      </c>
      <c r="F40" s="101">
        <f t="shared" si="3"/>
        <v>119878.0076</v>
      </c>
      <c r="G40" s="36">
        <f t="shared" si="4"/>
        <v>5993.90038</v>
      </c>
      <c r="H40" s="63">
        <f t="shared" si="5"/>
        <v>125871.90798</v>
      </c>
    </row>
    <row r="41" spans="2:8">
      <c r="B41" s="14" t="s">
        <v>80</v>
      </c>
      <c r="C41" s="4" t="s">
        <v>78</v>
      </c>
      <c r="D41" s="27">
        <v>0.12</v>
      </c>
      <c r="E41" s="101">
        <v>104491</v>
      </c>
      <c r="F41" s="101">
        <f t="shared" si="3"/>
        <v>117406.0876</v>
      </c>
      <c r="G41" s="36">
        <f t="shared" si="4"/>
        <v>5870.3043800000005</v>
      </c>
      <c r="H41" s="63">
        <f t="shared" si="5"/>
        <v>123276.39198</v>
      </c>
    </row>
    <row r="42" spans="2:8">
      <c r="B42" s="98" t="s">
        <v>11</v>
      </c>
      <c r="C42" s="109" t="s">
        <v>156</v>
      </c>
      <c r="D42" s="27">
        <v>0.28000000000000003</v>
      </c>
      <c r="E42" s="101">
        <v>102891</v>
      </c>
      <c r="F42" s="101">
        <f t="shared" si="3"/>
        <v>115608.3276</v>
      </c>
      <c r="G42" s="36">
        <f t="shared" si="4"/>
        <v>5780.4163800000006</v>
      </c>
      <c r="H42" s="63">
        <f t="shared" si="5"/>
        <v>121388.74398</v>
      </c>
    </row>
    <row r="43" spans="2:8">
      <c r="B43" s="98" t="s">
        <v>11</v>
      </c>
      <c r="C43" s="109" t="s">
        <v>154</v>
      </c>
      <c r="D43" s="27">
        <v>0.22</v>
      </c>
      <c r="E43" s="101">
        <v>103091</v>
      </c>
      <c r="F43" s="101">
        <f t="shared" si="3"/>
        <v>115833.04759999999</v>
      </c>
      <c r="G43" s="36">
        <f t="shared" si="4"/>
        <v>5791.6523799999995</v>
      </c>
      <c r="H43" s="63">
        <f t="shared" si="5"/>
        <v>121624.69997999999</v>
      </c>
    </row>
    <row r="44" spans="2:8">
      <c r="B44" s="14" t="s">
        <v>125</v>
      </c>
      <c r="C44" s="9" t="s">
        <v>126</v>
      </c>
      <c r="D44" s="27">
        <v>0.3</v>
      </c>
      <c r="E44" s="101">
        <v>101051</v>
      </c>
      <c r="F44" s="101">
        <f t="shared" si="3"/>
        <v>113540.90360000001</v>
      </c>
      <c r="G44" s="36">
        <f t="shared" si="4"/>
        <v>5677.045180000001</v>
      </c>
      <c r="H44" s="63">
        <f t="shared" si="5"/>
        <v>119217.94878000001</v>
      </c>
    </row>
    <row r="45" spans="2:8">
      <c r="B45" s="14" t="s">
        <v>37</v>
      </c>
      <c r="C45" s="9" t="s">
        <v>38</v>
      </c>
      <c r="D45" s="27">
        <v>0.43</v>
      </c>
      <c r="E45" s="101">
        <v>107651</v>
      </c>
      <c r="F45" s="101">
        <f t="shared" si="3"/>
        <v>120956.6636</v>
      </c>
      <c r="G45" s="36">
        <f t="shared" si="4"/>
        <v>6047.8331800000005</v>
      </c>
      <c r="H45" s="63">
        <f t="shared" si="5"/>
        <v>127004.49678</v>
      </c>
    </row>
    <row r="46" spans="2:8">
      <c r="B46" s="14" t="s">
        <v>37</v>
      </c>
      <c r="C46" s="9" t="s">
        <v>123</v>
      </c>
      <c r="D46" s="27">
        <v>0.22</v>
      </c>
      <c r="E46" s="101">
        <v>109151</v>
      </c>
      <c r="F46" s="101">
        <f t="shared" si="3"/>
        <v>122642.06359999999</v>
      </c>
      <c r="G46" s="36">
        <f t="shared" si="4"/>
        <v>6132.1031800000001</v>
      </c>
      <c r="H46" s="63">
        <f t="shared" si="5"/>
        <v>128774.16678</v>
      </c>
    </row>
    <row r="47" spans="2:8">
      <c r="B47" s="14" t="s">
        <v>37</v>
      </c>
      <c r="C47" s="9" t="s">
        <v>39</v>
      </c>
      <c r="D47" s="27">
        <v>0.33</v>
      </c>
      <c r="E47" s="101">
        <v>109194</v>
      </c>
      <c r="F47" s="101">
        <f t="shared" si="3"/>
        <v>122690.3784</v>
      </c>
      <c r="G47" s="36">
        <f t="shared" si="4"/>
        <v>6134.5189200000004</v>
      </c>
      <c r="H47" s="63">
        <f t="shared" si="5"/>
        <v>128824.89732</v>
      </c>
    </row>
    <row r="48" spans="2:8">
      <c r="B48" s="74" t="s">
        <v>37</v>
      </c>
      <c r="C48" s="4" t="s">
        <v>119</v>
      </c>
      <c r="D48" s="27"/>
      <c r="E48" s="101">
        <v>103721</v>
      </c>
      <c r="F48" s="101">
        <f t="shared" si="3"/>
        <v>116540.91559999999</v>
      </c>
      <c r="G48" s="36">
        <f t="shared" si="4"/>
        <v>5827.0457800000004</v>
      </c>
      <c r="H48" s="63">
        <f t="shared" si="5"/>
        <v>122367.96137999999</v>
      </c>
    </row>
    <row r="49" spans="2:8">
      <c r="B49" s="74" t="s">
        <v>37</v>
      </c>
      <c r="C49" s="4" t="s">
        <v>150</v>
      </c>
      <c r="D49" s="27"/>
      <c r="E49" s="101">
        <v>104841</v>
      </c>
      <c r="F49" s="101">
        <f t="shared" si="3"/>
        <v>117799.34759999999</v>
      </c>
      <c r="G49" s="36">
        <f t="shared" si="4"/>
        <v>5889.96738</v>
      </c>
      <c r="H49" s="63">
        <f t="shared" si="5"/>
        <v>123689.31498</v>
      </c>
    </row>
    <row r="50" spans="2:8">
      <c r="B50" s="74" t="s">
        <v>37</v>
      </c>
      <c r="C50" s="4" t="s">
        <v>143</v>
      </c>
      <c r="D50" s="27"/>
      <c r="E50" s="101">
        <v>103411</v>
      </c>
      <c r="F50" s="101">
        <f t="shared" si="3"/>
        <v>116192.5996</v>
      </c>
      <c r="G50" s="36">
        <f t="shared" si="4"/>
        <v>5809.6299800000006</v>
      </c>
      <c r="H50" s="63">
        <f t="shared" si="5"/>
        <v>122002.22958</v>
      </c>
    </row>
    <row r="51" spans="2:8">
      <c r="B51" s="14" t="s">
        <v>2</v>
      </c>
      <c r="C51" s="9" t="s">
        <v>3</v>
      </c>
      <c r="D51" s="27" t="s">
        <v>31</v>
      </c>
      <c r="E51" s="101">
        <v>96701</v>
      </c>
      <c r="F51" s="101">
        <f t="shared" si="3"/>
        <v>108653.2436</v>
      </c>
      <c r="G51" s="36">
        <f t="shared" si="4"/>
        <v>5432.6621800000003</v>
      </c>
      <c r="H51" s="63">
        <f t="shared" si="5"/>
        <v>114085.90578</v>
      </c>
    </row>
    <row r="52" spans="2:8">
      <c r="B52" s="14" t="s">
        <v>2</v>
      </c>
      <c r="C52" s="9" t="s">
        <v>4</v>
      </c>
      <c r="D52" s="27" t="s">
        <v>31</v>
      </c>
      <c r="E52" s="101">
        <v>96551</v>
      </c>
      <c r="F52" s="101">
        <f t="shared" si="3"/>
        <v>108484.70359999999</v>
      </c>
      <c r="G52" s="36">
        <f t="shared" si="4"/>
        <v>5424.2351799999997</v>
      </c>
      <c r="H52" s="63">
        <f t="shared" si="5"/>
        <v>113908.93878</v>
      </c>
    </row>
    <row r="53" spans="2:8">
      <c r="B53" s="13" t="s">
        <v>2</v>
      </c>
      <c r="C53" s="4" t="s">
        <v>14</v>
      </c>
      <c r="D53" s="27" t="s">
        <v>31</v>
      </c>
      <c r="E53" s="101">
        <v>99001</v>
      </c>
      <c r="F53" s="101">
        <f t="shared" si="3"/>
        <v>111237.5236</v>
      </c>
      <c r="G53" s="36">
        <f t="shared" si="4"/>
        <v>5561.8761800000002</v>
      </c>
      <c r="H53" s="63">
        <f t="shared" si="5"/>
        <v>116799.39978000001</v>
      </c>
    </row>
    <row r="54" spans="2:8">
      <c r="B54" s="14" t="s">
        <v>2</v>
      </c>
      <c r="C54" s="9" t="s">
        <v>5</v>
      </c>
      <c r="D54" s="27" t="s">
        <v>31</v>
      </c>
      <c r="E54" s="101">
        <v>95341</v>
      </c>
      <c r="F54" s="101">
        <f t="shared" si="3"/>
        <v>107125.1476</v>
      </c>
      <c r="G54" s="36">
        <f t="shared" si="4"/>
        <v>5356.25738</v>
      </c>
      <c r="H54" s="63">
        <f t="shared" si="5"/>
        <v>112481.40497999999</v>
      </c>
    </row>
    <row r="55" spans="2:8" ht="13.5" thickBot="1">
      <c r="B55" s="50" t="s">
        <v>2</v>
      </c>
      <c r="C55" s="51" t="s">
        <v>32</v>
      </c>
      <c r="D55" s="28" t="s">
        <v>31</v>
      </c>
      <c r="E55" s="112">
        <v>99791</v>
      </c>
      <c r="F55" s="102">
        <f t="shared" si="3"/>
        <v>112125.1676</v>
      </c>
      <c r="G55" s="22">
        <f t="shared" si="4"/>
        <v>5606.2583800000002</v>
      </c>
      <c r="H55" s="149">
        <f t="shared" si="5"/>
        <v>117731.42598</v>
      </c>
    </row>
    <row r="56" spans="2:8" ht="13.5" thickBot="1">
      <c r="C56" s="3"/>
      <c r="E56" s="7"/>
      <c r="F56" s="7"/>
      <c r="G56" s="7"/>
      <c r="H56" s="7"/>
    </row>
    <row r="57" spans="2:8" ht="16.5" thickBot="1">
      <c r="B57" s="213" t="s">
        <v>29</v>
      </c>
      <c r="C57" s="234"/>
      <c r="D57" s="234"/>
      <c r="E57" s="234"/>
      <c r="F57" s="234"/>
      <c r="G57" s="234"/>
      <c r="H57" s="243"/>
    </row>
    <row r="58" spans="2:8" ht="13.5" thickBot="1">
      <c r="B58" s="226" t="s">
        <v>15</v>
      </c>
      <c r="C58" s="245"/>
      <c r="D58" s="40" t="s">
        <v>8</v>
      </c>
      <c r="E58" s="61" t="s">
        <v>0</v>
      </c>
      <c r="F58" s="61" t="s">
        <v>181</v>
      </c>
      <c r="G58" s="61" t="s">
        <v>180</v>
      </c>
      <c r="H58" s="62" t="s">
        <v>1</v>
      </c>
    </row>
    <row r="59" spans="2:8">
      <c r="B59" s="54" t="s">
        <v>34</v>
      </c>
      <c r="C59" s="55" t="s">
        <v>92</v>
      </c>
      <c r="D59" s="35">
        <v>0.92</v>
      </c>
      <c r="E59" s="118">
        <v>103551</v>
      </c>
      <c r="F59" s="101">
        <f t="shared" ref="F59:F68" si="6">E59+E59*12.36%</f>
        <v>116349.90359999999</v>
      </c>
      <c r="G59" s="36">
        <f t="shared" ref="G59:G68" si="7">F59*5%</f>
        <v>5817.4951799999999</v>
      </c>
      <c r="H59" s="63">
        <f t="shared" ref="H59:H68" si="8">F59+G59</f>
        <v>122167.39877999999</v>
      </c>
    </row>
    <row r="60" spans="2:8">
      <c r="B60" s="54" t="s">
        <v>34</v>
      </c>
      <c r="C60" s="55" t="s">
        <v>91</v>
      </c>
      <c r="D60" s="35">
        <v>2</v>
      </c>
      <c r="E60" s="103">
        <v>103551</v>
      </c>
      <c r="F60" s="101">
        <f t="shared" si="6"/>
        <v>116349.90359999999</v>
      </c>
      <c r="G60" s="36">
        <f t="shared" si="7"/>
        <v>5817.4951799999999</v>
      </c>
      <c r="H60" s="63">
        <f t="shared" si="8"/>
        <v>122167.39877999999</v>
      </c>
    </row>
    <row r="61" spans="2:8">
      <c r="B61" s="54" t="s">
        <v>34</v>
      </c>
      <c r="C61" s="55" t="s">
        <v>163</v>
      </c>
      <c r="D61" s="35">
        <v>2</v>
      </c>
      <c r="E61" s="103">
        <v>104051</v>
      </c>
      <c r="F61" s="101">
        <f t="shared" si="6"/>
        <v>116911.70359999999</v>
      </c>
      <c r="G61" s="36">
        <f t="shared" si="7"/>
        <v>5845.58518</v>
      </c>
      <c r="H61" s="63">
        <f t="shared" si="8"/>
        <v>122757.28877999999</v>
      </c>
    </row>
    <row r="62" spans="2:8">
      <c r="B62" s="24" t="s">
        <v>83</v>
      </c>
      <c r="C62" s="18" t="s">
        <v>13</v>
      </c>
      <c r="D62" s="27">
        <v>4.2</v>
      </c>
      <c r="E62" s="104">
        <v>103651</v>
      </c>
      <c r="F62" s="101">
        <f t="shared" si="6"/>
        <v>116462.26360000001</v>
      </c>
      <c r="G62" s="36">
        <f t="shared" si="7"/>
        <v>5823.1131800000003</v>
      </c>
      <c r="H62" s="63">
        <f t="shared" si="8"/>
        <v>122285.37678000001</v>
      </c>
    </row>
    <row r="63" spans="2:8">
      <c r="B63" s="24" t="s">
        <v>41</v>
      </c>
      <c r="C63" s="18" t="s">
        <v>40</v>
      </c>
      <c r="D63" s="27">
        <v>6.5</v>
      </c>
      <c r="E63" s="104">
        <v>107051</v>
      </c>
      <c r="F63" s="101">
        <f t="shared" si="6"/>
        <v>120282.5036</v>
      </c>
      <c r="G63" s="36">
        <f t="shared" si="7"/>
        <v>6014.12518</v>
      </c>
      <c r="H63" s="63">
        <f t="shared" si="8"/>
        <v>126296.62878</v>
      </c>
    </row>
    <row r="64" spans="2:8">
      <c r="B64" s="24" t="s">
        <v>89</v>
      </c>
      <c r="C64" s="18" t="s">
        <v>88</v>
      </c>
      <c r="D64" s="27">
        <v>30</v>
      </c>
      <c r="E64" s="104">
        <v>111001</v>
      </c>
      <c r="F64" s="101">
        <f t="shared" si="6"/>
        <v>124720.7236</v>
      </c>
      <c r="G64" s="36">
        <f t="shared" si="7"/>
        <v>6236.0361800000001</v>
      </c>
      <c r="H64" s="63">
        <f t="shared" si="8"/>
        <v>130956.75977999999</v>
      </c>
    </row>
    <row r="65" spans="2:9">
      <c r="B65" s="24" t="s">
        <v>82</v>
      </c>
      <c r="C65" s="18" t="s">
        <v>81</v>
      </c>
      <c r="D65" s="27">
        <v>50</v>
      </c>
      <c r="E65" s="104">
        <v>111301</v>
      </c>
      <c r="F65" s="101">
        <f t="shared" si="6"/>
        <v>125057.8036</v>
      </c>
      <c r="G65" s="36">
        <f t="shared" si="7"/>
        <v>6252.8901800000003</v>
      </c>
      <c r="H65" s="63">
        <f t="shared" si="8"/>
        <v>131310.69378</v>
      </c>
    </row>
    <row r="66" spans="2:9">
      <c r="B66" s="24" t="s">
        <v>2</v>
      </c>
      <c r="C66" s="18" t="s">
        <v>33</v>
      </c>
      <c r="D66" s="27" t="s">
        <v>31</v>
      </c>
      <c r="E66" s="104">
        <v>100551</v>
      </c>
      <c r="F66" s="101">
        <f t="shared" si="6"/>
        <v>112979.1036</v>
      </c>
      <c r="G66" s="36">
        <f t="shared" si="7"/>
        <v>5648.9551800000008</v>
      </c>
      <c r="H66" s="63">
        <f t="shared" si="8"/>
        <v>118628.05878000001</v>
      </c>
    </row>
    <row r="67" spans="2:9">
      <c r="B67" s="24" t="s">
        <v>2</v>
      </c>
      <c r="C67" s="18" t="s">
        <v>35</v>
      </c>
      <c r="D67" s="27" t="s">
        <v>31</v>
      </c>
      <c r="E67" s="104">
        <v>102751</v>
      </c>
      <c r="F67" s="101">
        <f t="shared" si="6"/>
        <v>115451.0236</v>
      </c>
      <c r="G67" s="36">
        <f t="shared" si="7"/>
        <v>5772.5511800000004</v>
      </c>
      <c r="H67" s="63">
        <f t="shared" si="8"/>
        <v>121223.57478</v>
      </c>
    </row>
    <row r="68" spans="2:9" ht="13.5" thickBot="1">
      <c r="B68" s="53" t="s">
        <v>2</v>
      </c>
      <c r="C68" s="25" t="s">
        <v>36</v>
      </c>
      <c r="D68" s="28" t="s">
        <v>31</v>
      </c>
      <c r="E68" s="105">
        <v>101201</v>
      </c>
      <c r="F68" s="102">
        <f t="shared" si="6"/>
        <v>113709.4436</v>
      </c>
      <c r="G68" s="22">
        <f t="shared" si="7"/>
        <v>5685.4721800000007</v>
      </c>
      <c r="H68" s="149">
        <f t="shared" si="8"/>
        <v>119394.91578</v>
      </c>
    </row>
    <row r="69" spans="2:9" ht="13.5" thickBot="1">
      <c r="B69" s="30"/>
      <c r="C69" s="2"/>
      <c r="D69" s="2"/>
      <c r="E69" s="2"/>
      <c r="F69" s="2"/>
      <c r="G69" s="2"/>
      <c r="H69" s="31"/>
    </row>
    <row r="70" spans="2:9" ht="13.5">
      <c r="B70" s="57" t="s">
        <v>84</v>
      </c>
    </row>
    <row r="72" spans="2:9" s="140" customFormat="1">
      <c r="C72" s="132"/>
      <c r="D72" s="132"/>
      <c r="E72" s="132"/>
      <c r="F72" s="132"/>
      <c r="G72" s="132"/>
      <c r="H72" s="132"/>
      <c r="I72" s="132"/>
    </row>
    <row r="73" spans="2:9">
      <c r="B73" s="81"/>
      <c r="C73" s="81"/>
      <c r="D73" s="81"/>
      <c r="E73" s="81"/>
      <c r="F73" s="81"/>
      <c r="G73" s="81"/>
      <c r="H73" s="81"/>
      <c r="I73" s="81"/>
    </row>
    <row r="74" spans="2:9">
      <c r="B74" s="251"/>
      <c r="C74" s="251"/>
      <c r="D74" s="134"/>
      <c r="E74" s="139"/>
      <c r="F74" s="139"/>
      <c r="G74" s="139"/>
      <c r="H74" s="139"/>
      <c r="I74" s="81"/>
    </row>
    <row r="75" spans="2:9">
      <c r="B75" s="87"/>
      <c r="C75" s="137"/>
      <c r="D75" s="69"/>
      <c r="E75" s="130"/>
      <c r="F75" s="130"/>
      <c r="G75" s="12"/>
      <c r="H75" s="12"/>
      <c r="I75" s="81"/>
    </row>
    <row r="76" spans="2:9">
      <c r="B76" s="87"/>
      <c r="C76" s="137"/>
      <c r="D76" s="69"/>
      <c r="E76" s="130"/>
      <c r="F76" s="130"/>
      <c r="G76" s="12"/>
      <c r="H76" s="12"/>
      <c r="I76" s="81"/>
    </row>
    <row r="77" spans="2:9">
      <c r="B77" s="81"/>
      <c r="C77" s="81"/>
      <c r="D77" s="81"/>
      <c r="E77" s="81"/>
      <c r="F77" s="81"/>
      <c r="G77" s="81"/>
      <c r="H77" s="81"/>
      <c r="I77" s="81"/>
    </row>
  </sheetData>
  <mergeCells count="12">
    <mergeCell ref="B31:C31"/>
    <mergeCell ref="B57:H57"/>
    <mergeCell ref="B74:C74"/>
    <mergeCell ref="B1:I1"/>
    <mergeCell ref="B3:H3"/>
    <mergeCell ref="B4:H4"/>
    <mergeCell ref="B5:H5"/>
    <mergeCell ref="B6:I6"/>
    <mergeCell ref="B9:H9"/>
    <mergeCell ref="B10:C10"/>
    <mergeCell ref="B58:C58"/>
    <mergeCell ref="B30:H30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8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H20" sqref="H20"/>
    </sheetView>
  </sheetViews>
  <sheetFormatPr defaultRowHeight="12.75"/>
  <cols>
    <col min="2" max="2" width="13.5703125" customWidth="1"/>
    <col min="3" max="3" width="15.5703125" customWidth="1"/>
    <col min="7" max="7" width="12" bestFit="1" customWidth="1"/>
  </cols>
  <sheetData>
    <row r="1" spans="1:14" ht="23.25">
      <c r="A1" s="203" t="s">
        <v>115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80"/>
      <c r="M1" s="80"/>
      <c r="N1" s="1"/>
    </row>
    <row r="2" spans="1:14" ht="16.5">
      <c r="A2" s="205" t="s">
        <v>110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82"/>
    </row>
    <row r="3" spans="1:14" ht="15">
      <c r="A3" s="88"/>
      <c r="B3" s="200" t="s">
        <v>111</v>
      </c>
      <c r="C3" s="200"/>
      <c r="D3" s="200"/>
      <c r="E3" s="200"/>
      <c r="F3" s="200"/>
      <c r="G3" s="200"/>
      <c r="H3" s="200"/>
      <c r="I3" s="200"/>
      <c r="J3" s="200"/>
      <c r="K3" s="200"/>
      <c r="L3" s="81"/>
      <c r="M3" s="81"/>
      <c r="N3" s="82"/>
    </row>
    <row r="4" spans="1:14" ht="15">
      <c r="A4" s="88"/>
      <c r="B4" s="200" t="s">
        <v>112</v>
      </c>
      <c r="C4" s="200"/>
      <c r="D4" s="200"/>
      <c r="E4" s="200"/>
      <c r="F4" s="200"/>
      <c r="G4" s="200"/>
      <c r="H4" s="200"/>
      <c r="I4" s="200"/>
      <c r="J4" s="200"/>
      <c r="K4" s="200"/>
      <c r="L4" s="81"/>
      <c r="M4" s="81"/>
      <c r="N4" s="82"/>
    </row>
    <row r="5" spans="1:14" ht="15">
      <c r="A5" s="88"/>
      <c r="B5" s="200" t="s">
        <v>113</v>
      </c>
      <c r="C5" s="200"/>
      <c r="D5" s="200"/>
      <c r="E5" s="200"/>
      <c r="F5" s="200"/>
      <c r="G5" s="200"/>
      <c r="H5" s="200"/>
      <c r="I5" s="200"/>
      <c r="J5" s="200"/>
      <c r="K5" s="200"/>
      <c r="L5" s="81"/>
      <c r="M5" s="81"/>
      <c r="N5" s="82"/>
    </row>
    <row r="6" spans="1:14" ht="18.75" thickBot="1">
      <c r="A6" s="257" t="s">
        <v>114</v>
      </c>
      <c r="B6" s="236"/>
      <c r="C6" s="236"/>
      <c r="D6" s="202"/>
      <c r="E6" s="202"/>
      <c r="F6" s="202"/>
      <c r="G6" s="202"/>
      <c r="H6" s="202"/>
      <c r="I6" s="202"/>
      <c r="J6" s="202"/>
      <c r="K6" s="202"/>
      <c r="L6" s="2"/>
      <c r="M6" s="2"/>
      <c r="N6" s="31"/>
    </row>
    <row r="7" spans="1:14" ht="13.5" thickBot="1">
      <c r="A7" s="78"/>
      <c r="B7" s="78"/>
      <c r="C7" s="78"/>
    </row>
    <row r="8" spans="1:14" ht="15.75" thickBot="1">
      <c r="A8" s="127" t="s">
        <v>208</v>
      </c>
      <c r="B8" s="78"/>
      <c r="C8" s="78"/>
      <c r="D8" s="107"/>
      <c r="E8" s="107"/>
      <c r="F8" s="107"/>
      <c r="G8" s="120">
        <v>41594</v>
      </c>
      <c r="H8" s="108"/>
    </row>
    <row r="9" spans="1:14" ht="15">
      <c r="A9" s="127"/>
      <c r="B9" s="78"/>
      <c r="C9" s="78"/>
    </row>
    <row r="10" spans="1:14">
      <c r="A10" s="78"/>
      <c r="B10" s="256" t="s">
        <v>98</v>
      </c>
      <c r="C10" s="256"/>
    </row>
    <row r="11" spans="1:14" ht="25.5">
      <c r="A11" s="78"/>
      <c r="B11" s="75" t="s">
        <v>102</v>
      </c>
      <c r="C11" s="76">
        <v>97830</v>
      </c>
    </row>
    <row r="12" spans="1:14" ht="25.5">
      <c r="A12" s="78"/>
      <c r="B12" s="75" t="s">
        <v>103</v>
      </c>
      <c r="C12" s="76">
        <v>89220</v>
      </c>
    </row>
    <row r="13" spans="1:14" ht="25.5">
      <c r="A13" s="78"/>
      <c r="B13" s="75" t="s">
        <v>104</v>
      </c>
      <c r="C13" s="76">
        <v>96830</v>
      </c>
    </row>
    <row r="14" spans="1:14">
      <c r="A14" s="78"/>
      <c r="B14" s="75" t="s">
        <v>105</v>
      </c>
      <c r="C14" s="76">
        <v>91730</v>
      </c>
    </row>
    <row r="15" spans="1:14">
      <c r="A15" s="78"/>
      <c r="B15" s="78"/>
      <c r="C15" s="78"/>
    </row>
    <row r="16" spans="1:14">
      <c r="A16" s="78"/>
      <c r="B16" s="78"/>
      <c r="C16" s="78"/>
    </row>
    <row r="17" spans="1:3" ht="38.25">
      <c r="A17" s="78"/>
      <c r="B17" s="73" t="s">
        <v>98</v>
      </c>
      <c r="C17" s="74"/>
    </row>
    <row r="18" spans="1:3" ht="25.5">
      <c r="A18" s="78"/>
      <c r="B18" s="75" t="s">
        <v>99</v>
      </c>
      <c r="C18" s="76"/>
    </row>
    <row r="19" spans="1:3">
      <c r="A19" s="78"/>
      <c r="B19" s="75"/>
      <c r="C19" s="76"/>
    </row>
    <row r="20" spans="1:3" ht="25.5">
      <c r="A20" s="78"/>
      <c r="B20" s="75" t="s">
        <v>100</v>
      </c>
      <c r="C20" s="76"/>
    </row>
    <row r="21" spans="1:3">
      <c r="A21" s="78"/>
      <c r="B21" s="75" t="s">
        <v>101</v>
      </c>
      <c r="C21" s="76"/>
    </row>
    <row r="22" spans="1:3">
      <c r="A22" s="78"/>
      <c r="B22" s="128" t="s">
        <v>157</v>
      </c>
      <c r="C22" s="129"/>
    </row>
  </sheetData>
  <mergeCells count="7">
    <mergeCell ref="B10:C10"/>
    <mergeCell ref="A1:K1"/>
    <mergeCell ref="B3:K3"/>
    <mergeCell ref="B4:K4"/>
    <mergeCell ref="B5:K5"/>
    <mergeCell ref="A6:K6"/>
    <mergeCell ref="A2:M2"/>
  </mergeCells>
  <phoneticPr fontId="28" type="noConversion"/>
  <pageMargins left="0.75" right="0.75" top="1" bottom="1" header="0.5" footer="0.5"/>
  <pageSetup paperSize="9" scale="93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C56"/>
  <sheetViews>
    <sheetView zoomScale="125" zoomScaleNormal="125" workbookViewId="0">
      <selection sqref="A1:C1"/>
    </sheetView>
  </sheetViews>
  <sheetFormatPr defaultRowHeight="12.75"/>
  <cols>
    <col min="1" max="1" width="121.42578125" customWidth="1"/>
    <col min="2" max="3" width="9.140625" hidden="1" customWidth="1"/>
  </cols>
  <sheetData>
    <row r="1" spans="1:3">
      <c r="A1" s="258" t="s">
        <v>209</v>
      </c>
      <c r="B1" s="258"/>
      <c r="C1" s="258"/>
    </row>
    <row r="2" spans="1:3">
      <c r="A2" s="93" t="s">
        <v>42</v>
      </c>
      <c r="B2" s="94"/>
      <c r="C2" s="94"/>
    </row>
    <row r="3" spans="1:3">
      <c r="A3" s="94" t="s">
        <v>43</v>
      </c>
      <c r="B3" s="94"/>
      <c r="C3" s="94"/>
    </row>
    <row r="4" spans="1:3">
      <c r="A4" s="94" t="s">
        <v>44</v>
      </c>
      <c r="B4" s="94"/>
      <c r="C4" s="94"/>
    </row>
    <row r="5" spans="1:3">
      <c r="A5" s="94" t="s">
        <v>45</v>
      </c>
      <c r="B5" s="94"/>
      <c r="C5" s="94"/>
    </row>
    <row r="6" spans="1:3">
      <c r="A6" s="95" t="s">
        <v>46</v>
      </c>
      <c r="B6" s="94"/>
      <c r="C6" s="94"/>
    </row>
    <row r="7" spans="1:3">
      <c r="A7" s="94" t="s">
        <v>47</v>
      </c>
      <c r="B7" s="94"/>
      <c r="C7" s="94"/>
    </row>
    <row r="8" spans="1:3">
      <c r="A8" s="94"/>
      <c r="B8" s="94"/>
      <c r="C8" s="94"/>
    </row>
    <row r="9" spans="1:3">
      <c r="A9" s="93" t="s">
        <v>48</v>
      </c>
      <c r="B9" s="94"/>
      <c r="C9" s="94"/>
    </row>
    <row r="10" spans="1:3">
      <c r="A10" s="94" t="s">
        <v>199</v>
      </c>
      <c r="B10" s="94"/>
      <c r="C10" s="94"/>
    </row>
    <row r="11" spans="1:3">
      <c r="A11" s="94" t="s">
        <v>49</v>
      </c>
      <c r="B11" s="94"/>
      <c r="C11" s="94"/>
    </row>
    <row r="12" spans="1:3">
      <c r="A12" s="94" t="s">
        <v>50</v>
      </c>
      <c r="B12" s="94"/>
      <c r="C12" s="94"/>
    </row>
    <row r="13" spans="1:3">
      <c r="A13" s="94" t="s">
        <v>51</v>
      </c>
      <c r="B13" s="94"/>
      <c r="C13" s="94"/>
    </row>
    <row r="14" spans="1:3">
      <c r="A14" s="94" t="s">
        <v>52</v>
      </c>
      <c r="B14" s="94"/>
      <c r="C14" s="94"/>
    </row>
    <row r="15" spans="1:3">
      <c r="A15" s="94" t="s">
        <v>200</v>
      </c>
      <c r="B15" s="94"/>
      <c r="C15" s="94"/>
    </row>
    <row r="16" spans="1:3">
      <c r="A16" s="95" t="s">
        <v>53</v>
      </c>
      <c r="B16" s="94"/>
      <c r="C16" s="94"/>
    </row>
    <row r="17" spans="1:3">
      <c r="A17" s="94" t="s">
        <v>158</v>
      </c>
      <c r="B17" s="94"/>
      <c r="C17" s="94"/>
    </row>
    <row r="18" spans="1:3">
      <c r="A18" s="94"/>
      <c r="B18" s="94"/>
      <c r="C18" s="94"/>
    </row>
    <row r="19" spans="1:3">
      <c r="A19" s="93" t="s">
        <v>54</v>
      </c>
      <c r="B19" s="94"/>
      <c r="C19" s="94"/>
    </row>
    <row r="20" spans="1:3">
      <c r="A20" s="94" t="s">
        <v>55</v>
      </c>
      <c r="B20" s="94"/>
      <c r="C20" s="94"/>
    </row>
    <row r="21" spans="1:3">
      <c r="A21" s="95" t="s">
        <v>56</v>
      </c>
      <c r="B21" s="94"/>
      <c r="C21" s="94"/>
    </row>
    <row r="22" spans="1:3">
      <c r="A22" s="94" t="s">
        <v>57</v>
      </c>
      <c r="B22" s="94"/>
      <c r="C22" s="94"/>
    </row>
    <row r="23" spans="1:3">
      <c r="A23" s="94" t="s">
        <v>58</v>
      </c>
      <c r="B23" s="94"/>
      <c r="C23" s="94"/>
    </row>
    <row r="24" spans="1:3">
      <c r="A24" s="94" t="s">
        <v>59</v>
      </c>
      <c r="B24" s="94"/>
      <c r="C24" s="94"/>
    </row>
    <row r="25" spans="1:3">
      <c r="A25" s="94"/>
      <c r="B25" s="94"/>
      <c r="C25" s="94"/>
    </row>
    <row r="26" spans="1:3">
      <c r="A26" s="93" t="s">
        <v>60</v>
      </c>
      <c r="B26" s="94"/>
      <c r="C26" s="94"/>
    </row>
    <row r="27" spans="1:3">
      <c r="A27" s="94" t="s">
        <v>151</v>
      </c>
      <c r="B27" s="94"/>
      <c r="C27" s="94"/>
    </row>
    <row r="28" spans="1:3">
      <c r="A28" s="94" t="s">
        <v>122</v>
      </c>
      <c r="B28" s="94"/>
      <c r="C28" s="94"/>
    </row>
    <row r="29" spans="1:3">
      <c r="A29" s="94" t="s">
        <v>124</v>
      </c>
      <c r="B29" s="94"/>
      <c r="C29" s="94"/>
    </row>
    <row r="30" spans="1:3">
      <c r="A30" s="94" t="s">
        <v>153</v>
      </c>
      <c r="B30" s="94"/>
      <c r="C30" s="94"/>
    </row>
    <row r="31" spans="1:3">
      <c r="A31" s="94" t="s">
        <v>121</v>
      </c>
      <c r="B31" s="94"/>
      <c r="C31" s="94"/>
    </row>
    <row r="32" spans="1:3">
      <c r="A32" s="94" t="s">
        <v>147</v>
      </c>
      <c r="B32" s="94"/>
      <c r="C32" s="94"/>
    </row>
    <row r="33" spans="1:3">
      <c r="A33" s="94" t="s">
        <v>152</v>
      </c>
      <c r="B33" s="94"/>
      <c r="C33" s="94"/>
    </row>
    <row r="34" spans="1:3">
      <c r="A34" s="93" t="s">
        <v>61</v>
      </c>
      <c r="B34" s="94"/>
      <c r="C34" s="94"/>
    </row>
    <row r="35" spans="1:3">
      <c r="A35" s="94" t="s">
        <v>62</v>
      </c>
      <c r="B35" s="94"/>
      <c r="C35" s="94"/>
    </row>
    <row r="36" spans="1:3">
      <c r="A36" s="94" t="s">
        <v>63</v>
      </c>
      <c r="B36" s="94"/>
      <c r="C36" s="94"/>
    </row>
    <row r="37" spans="1:3">
      <c r="A37" s="95" t="s">
        <v>64</v>
      </c>
      <c r="B37" s="94"/>
      <c r="C37" s="94"/>
    </row>
    <row r="38" spans="1:3">
      <c r="A38" s="94"/>
      <c r="B38" s="94"/>
      <c r="C38" s="94"/>
    </row>
    <row r="39" spans="1:3">
      <c r="A39" s="94" t="s">
        <v>65</v>
      </c>
      <c r="B39" s="94"/>
      <c r="C39" s="94"/>
    </row>
    <row r="40" spans="1:3">
      <c r="A40" s="93" t="s">
        <v>66</v>
      </c>
      <c r="B40" s="94"/>
      <c r="C40" s="94"/>
    </row>
    <row r="41" spans="1:3">
      <c r="A41" s="94" t="s">
        <v>159</v>
      </c>
      <c r="B41" s="94"/>
      <c r="C41" s="94"/>
    </row>
    <row r="42" spans="1:3">
      <c r="A42" s="94"/>
      <c r="B42" s="94"/>
      <c r="C42" s="94"/>
    </row>
    <row r="43" spans="1:3">
      <c r="A43" s="94" t="s">
        <v>67</v>
      </c>
      <c r="B43" s="94"/>
      <c r="C43" s="94"/>
    </row>
    <row r="44" spans="1:3">
      <c r="A44" s="94"/>
      <c r="B44" s="94"/>
      <c r="C44" s="94"/>
    </row>
    <row r="45" spans="1:3">
      <c r="A45" s="94" t="s">
        <v>68</v>
      </c>
      <c r="B45" s="94"/>
      <c r="C45" s="94"/>
    </row>
    <row r="46" spans="1:3">
      <c r="A46" s="94" t="s">
        <v>69</v>
      </c>
      <c r="B46" s="94"/>
      <c r="C46" s="94"/>
    </row>
    <row r="47" spans="1:3">
      <c r="A47" s="96" t="s">
        <v>70</v>
      </c>
      <c r="B47" s="97"/>
      <c r="C47" s="94"/>
    </row>
    <row r="48" spans="1:3">
      <c r="A48" s="94" t="s">
        <v>71</v>
      </c>
      <c r="B48" s="94"/>
      <c r="C48" s="94"/>
    </row>
    <row r="49" spans="1:3">
      <c r="A49" s="94" t="s">
        <v>72</v>
      </c>
      <c r="B49" s="94"/>
      <c r="C49" s="94"/>
    </row>
    <row r="50" spans="1:3">
      <c r="A50" s="94" t="s">
        <v>73</v>
      </c>
      <c r="B50" s="94"/>
      <c r="C50" s="94"/>
    </row>
    <row r="51" spans="1:3">
      <c r="A51" s="94" t="s">
        <v>74</v>
      </c>
      <c r="B51" s="94"/>
      <c r="C51" s="94"/>
    </row>
    <row r="52" spans="1:3">
      <c r="A52" s="74" t="s">
        <v>160</v>
      </c>
      <c r="B52" s="78"/>
      <c r="C52" s="78"/>
    </row>
    <row r="53" spans="1:3">
      <c r="A53" s="96" t="s">
        <v>148</v>
      </c>
    </row>
    <row r="54" spans="1:3">
      <c r="A54" s="96" t="s">
        <v>161</v>
      </c>
    </row>
    <row r="55" spans="1:3">
      <c r="A55" s="125" t="s">
        <v>149</v>
      </c>
    </row>
    <row r="56" spans="1:3">
      <c r="A56" s="96" t="s">
        <v>162</v>
      </c>
    </row>
  </sheetData>
  <mergeCells count="1">
    <mergeCell ref="A1:C1"/>
  </mergeCells>
  <phoneticPr fontId="28" type="noConversion"/>
  <pageMargins left="0.5" right="0.5" top="1" bottom="1" header="0.5" footer="0.5"/>
  <pageSetup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DAMAN</vt:lpstr>
      <vt:lpstr>SILVASSA</vt:lpstr>
      <vt:lpstr>BOISAR</vt:lpstr>
      <vt:lpstr>NASHIK RSC</vt:lpstr>
      <vt:lpstr>SOLAN</vt:lpstr>
      <vt:lpstr>EX-VASAI DEPOT</vt:lpstr>
      <vt:lpstr>PLANT WASTE</vt:lpstr>
      <vt:lpstr>T&amp;C</vt:lpstr>
      <vt:lpstr>BOISAR!Print_Area</vt:lpstr>
      <vt:lpstr>DAMAN!Print_Area</vt:lpstr>
      <vt:lpstr>'NASHIK RSC'!Print_Area</vt:lpstr>
      <vt:lpstr>SILVASSA!Print_Area</vt:lpstr>
      <vt:lpstr>SOLAN!Print_Area</vt:lpstr>
    </vt:vector>
  </TitlesOfParts>
  <Company>XYZ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 Windows</dc:creator>
  <cp:lastModifiedBy>abc</cp:lastModifiedBy>
  <cp:lastPrinted>2013-11-16T05:56:23Z</cp:lastPrinted>
  <dcterms:created xsi:type="dcterms:W3CDTF">2010-07-16T02:24:36Z</dcterms:created>
  <dcterms:modified xsi:type="dcterms:W3CDTF">2013-11-18T06:00:20Z</dcterms:modified>
</cp:coreProperties>
</file>